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  <sheet name="SO 181" sheetId="4" r:id="rId4"/>
    <sheet name="SO 201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<sst xmlns="http://schemas.openxmlformats.org/spreadsheetml/2006/main" count="1386" uniqueCount="483">
  <si>
    <t>Firma: Závod</t>
  </si>
  <si>
    <t>Rekapitulace ceny</t>
  </si>
  <si>
    <t>Stavba: 17-NO-01-002-1 - II/227 a II/221 Kněževes – Svojetín – hr. Středočeského kraje, rekonstrukce - 1. Úsek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</si>
  <si>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</si>
  <si>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</si>
  <si>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</si>
  <si>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</si>
  <si>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</si>
  <si>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</si>
  <si>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</si>
  <si>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</si>
  <si>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</si>
  <si>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</si>
  <si>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</si>
  <si>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</si>
  <si>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17-NO-01-002-1</t>
  </si>
  <si>
    <t>II/227 a II/221 Kněževes – Svojetín – hr. Středočeského kraje, rekonstrukce - 1. Úsek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</si>
  <si>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</si>
  <si>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</si>
  <si>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</si>
  <si>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</si>
  <si>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</si>
  <si>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</si>
  <si>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</si>
  <si>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</si>
  <si>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</si>
  <si>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</si>
  <si>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</si>
  <si>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</si>
  <si>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</si>
  <si>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</si>
  <si>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</si>
  <si>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</si>
  <si>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</si>
  <si>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</si>
  <si>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</si>
  <si>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</si>
  <si>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</si>
  <si>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</si>
  <si>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</si>
  <si>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</si>
  <si>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</si>
  <si>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</si>
  <si>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</si>
  <si>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</si>
  <si>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</si>
  <si>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02100</t>
  </si>
  <si>
    <t>R</t>
  </si>
  <si>
    <t>PŘÍPRAVA ÚZEMÍ</t>
  </si>
  <si>
    <t>KPL</t>
  </si>
  <si>
    <t>PP</t>
  </si>
  <si>
    <t>V rámci přípravy území bude celkově vyklizeno staveniště, bude odstraněna kolizní náletová zeleň (především v příkopech). 
Stromy v blízkosti stavby budou chráněny dřevěným bedněním před poškozením.</t>
  </si>
  <si>
    <t>VV</t>
  </si>
  <si>
    <t/>
  </si>
  <si>
    <t>SO 101</t>
  </si>
  <si>
    <t>Silnice II/227, rekonstrukce úseku km 23,510 – 26,615</t>
  </si>
  <si>
    <t>014102</t>
  </si>
  <si>
    <t>POPLATKY ZA SKLÁDKU</t>
  </si>
  <si>
    <t>T</t>
  </si>
  <si>
    <t>zemina, kamenivo</t>
  </si>
  <si>
    <t>dle pol. 113328: 1369,83*2,1=2 876,643 [A] 
dle pol. 121108: 241,8*1,8=435,240 [B] 
dle pol. 123738: 2608,375*1,8=4 695,075 [C] 
dle pol. 12924: 1731,638*0,2*1,8=623,390 [D] 
dle pol. 12932: 2283,0*0,5*1,8=2 054,700 [E] 
dle pol. 12980: 9*0,5*1,8=8,100 [F] 
dle pol. 129958: 55,9*0,15*1,8=15,093 [G] 
Celkem: A+B+C+D+E+F+G=10 708,241 [H]</t>
  </si>
  <si>
    <t>014112</t>
  </si>
  <si>
    <t>POPLATKY ZA SKLÁDKU TYP S-IO (INERTNÍ ODPAD)</t>
  </si>
  <si>
    <t>penetrační makadamy 
zatřídění dle Sb.zák. č. 130/2019 ZAS-T1 - poplatek za uložení na recyklační středisko / obalovnu</t>
  </si>
  <si>
    <t>dle pol. 113338.a: 373,5*2,2=821,700 [A]</t>
  </si>
  <si>
    <t>014132</t>
  </si>
  <si>
    <t>POPLATKY ZA SKLÁDKU TYP S-NO (NEBEZPEČNÝ ODPAD)</t>
  </si>
  <si>
    <t>penetrační makadamy 
zatřídění dle Sb.zák. č. 130/2019 ZAS-T4 - poplatek za uložení na skládku nebezpečného odpadu</t>
  </si>
  <si>
    <t>dle pol. 113338.b: 91,799*2,2=201,958 [A]</t>
  </si>
  <si>
    <t>014212</t>
  </si>
  <si>
    <t>POPLATKY ZA ZEMNÍK - ORNICE</t>
  </si>
  <si>
    <t>nakupovaný materiál - ornice / zemina schopná zúrodnění - pořízení</t>
  </si>
  <si>
    <t>Rozprostření ornice tl. 0,15m, zatravnění a údržba do předání správci: 3830,8*0,15*1,8=1 034,316 [A]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</si>
  <si>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</si>
  <si>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</si>
  <si>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</si>
  <si>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</si>
  <si>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</t>
  </si>
  <si>
    <t>Odstranění podkladních vrstev vozovky, tl. průměrně 200 mm, v místě sanace vozovky,  úpravy AZ sanace krajnice, prováděno po odfrézování: ((4516+307)*0,25+107+156+206+1793+356+24+57+1792+150)*0,2=1 169,350 [A] 
Odstranění konstrukce sjezdu, tl. průměrně 350 mm - celkem 49 sjezdů a napojení: 572,8*0,35=200,480 [B] 
Celkem: A+B=1 369,830 [C]</t>
  </si>
  <si>
    <t>11333</t>
  </si>
  <si>
    <t>ODSTRANĚNÍ PODKLADU ZPEVNĚNÝCH PLOCH S ASFALT POJIVEM</t>
  </si>
  <si>
    <t>s ponecháním materiálu na místě - bude použit pouze v rámci recyklace za studena! 
!! zatřídění dle Sb.zák. č. 130/2019 ZAS-T4 !! 
POZN.: Výpočet celkové kubatury odstranění penetračního makadamu viz. pol. 113338.</t>
  </si>
  <si>
    <t>Materiál pro doplnění konstrukce v místě úpravy AZ a sanace krajnice, pro recyklaci na místě, tl. 160 mm  (km 0,770-1,187): (385+415)*1,79*0,16=229,120 [A]</t>
  </si>
  <si>
    <t>7</t>
  </si>
  <si>
    <t>113338</t>
  </si>
  <si>
    <t>a</t>
  </si>
  <si>
    <t>ODSTRAN PODKL ZPEVNĚNÝCH PLOCH S ASFALT POJIVEM, ODVOZ DO 20KM</t>
  </si>
  <si>
    <t>vč. odvozu a uložení na recyklační středisko / obalovnu dle dispozic zhotovitele, vzdálenost uvedena orientačně 
!! zatřídění dle Sb.zák. č. 130/2019 ZAS-T1, není odpadem !!</t>
  </si>
  <si>
    <t>Odstranění vrstvy z penetračního makadamu, tl. cca 100 mm,  v místě sanace krajů vozovky km 1,187 - 2,653 a v místě sanace vozovky km 1,290 - 1,390: (1792+1793+150)*0,1=373,500 [A]</t>
  </si>
  <si>
    <t>8</t>
  </si>
  <si>
    <t>b</t>
  </si>
  <si>
    <t>vč. odvozu a uložení na skládku nebezpečného odpadu dle dispozic zhotovitele, vzdálenost uvedena orientačně - materiál nebude dále použit a musí být uložen v zařízení s oprávněním k likvidaci nebezpečných odpadů! 
!! zatřídění dle Sb.zák. č. 130/2019 ZAS-T4 !!</t>
  </si>
  <si>
    <t>Odstranění vrstvy z penetračního makadamu, tl. průměrně - 
- 110 mm,  v místě sanace krajů vozovky km 0,770-1,187: (385+415)*1,4*0,11=123,200 [A] 
- 125 mm,  v místě sanace vozovky (km 0,000 - 0,770 - odhad 25 % plochy vozovky) a v místě úpravy křižovatky v km 0,215: ((4516+307)*0,25+376)*0,125=197,719 [B] 
Celkem odstranění makadamu: A+B=320,919 [C] 
Odpočet materiálu pro doplnění konstrukce v místě úpravy AZ a sanace krajnice, pro recyklaci na místě, tl. 160 mm  (km 0,770-1,187): -(385+415)*1,79*0,16=- 229,120 [D] 
Celkem k likvidaci: C+D=91,799 [E]</t>
  </si>
  <si>
    <t>11372</t>
  </si>
  <si>
    <t>FRÉZOVÁNÍ ZPEVNĚNÝCH PLOCH ASFALTOVÝCH</t>
  </si>
  <si>
    <t>vč. odvozu a uskladnění dle dispozic zhotovitele 
POZN.: Povinný odkup frézované zhotovitelem! 
!! zatřídění dle Sb.zák. č. 130/2019 ZAS-T1, není odpadem !!</t>
  </si>
  <si>
    <t>Frézování vozovky tl. průměrně - 
- 90 mm na celou šířku vozovky (km 0,000 - 0,770; km 1,187 - 2,653; v místě napojení na stáv. komunikace a v místě úpravy napojení v km 0,215): (4516+307+376+8810+52+530)*0,09=1 313,190 [A] 
- 140 mm na celou šířku vozovky (km 0,770 - 1,187): 2737,8*0,14=383,292 [B] 
Dofrézování vozovky tl. průměrně - 
- 45 mm, v místě sanace vozovky km 0,000 - 0,770 - odhad 25 % plochy vozovky a v místě úpravy křižovatky v km 0,215: ((4516+307)*0,25 +376)*0,045=71,179 [C] 
- 25 mm v místě sanace krajů vozovky km 0,770 - 1,187: (107+156+206+356+24+57)*0,025=22,650 [D] 
- 90 mm v místě sanace krajů vozovky km 1,187 - 2,653 a v místě sanace vozovky (km 1,290 - 1,390): (1457+1458)*1,49*0,09=390,902 [E] 
Celkem frézování: A+B+C+D+E=2 181,213 [F] 
Odpočet materiálu určeného pro následné -  
- dosypání krajnic: -9,3=-9,300 [G] 
- zpevnění zemních krajnic tl. 0,15m: -(6+115+186+1497,5)*0,15=- 270,675 [H] 
- doplnění konstrukce sjezdů a napojení tl. 0,1m: -572,8*0,1=-57,280 [I] 
Celkem odpočet: G+H+I=- 337,255 [J] 
Celkem frézovaná k odvozu: F+J=1 843,958 [K]</t>
  </si>
  <si>
    <t>113724</t>
  </si>
  <si>
    <t>FRÉZOVÁNÍ ZPEVNĚNÝCH PLOCH ASFALTOVÝCH, ODVOZ DO 5KM</t>
  </si>
  <si>
    <t>vč. odvozu a uložení na meziskládku dle dispozic zhotovitele, vzdálenost uvedena orientačně 
Frézování s produkcí frakce 0/22. 
!! zatřídění dle Sb.zák. č. 130/2019 ZAS-T1 !! 
POZN.: Výpočet celkové kubatury frézování asfaltu viz. pol. 113728.</t>
  </si>
  <si>
    <t>Materiál určený pro následné -  
- dosypání krajnic: 9,3=9,300 [A] 
- zpevnění zemních krajnic tl. 0,15m: (6+115+186+1497,5)*0,15=270,675 [B] 
- doplnění konstrukce sjezdu tl. 0,1m: 572,8*0,1=57,280 [C] 
Celkem: A+B+C=337,255 [D]</t>
  </si>
  <si>
    <t>11</t>
  </si>
  <si>
    <t>121108</t>
  </si>
  <si>
    <t>SEJMUTÍ ORNICE NEBO LESNÍ PŮDY S ODVOZEM DO 20KM</t>
  </si>
  <si>
    <t>vč. odvozu na recyklační středisko / trvalou skládku dle dispozic zhotovitele, vzdálenost uvedena orientačně 
stávající zatravněné plochy (drn, degradovaná ornice nevhodná pro další použití)</t>
  </si>
  <si>
    <t>sejmutí drnu tl. 0,15 m: (410+499+391+312)*0,15=241,800 [A]</t>
  </si>
  <si>
    <t>12</t>
  </si>
  <si>
    <t>123738</t>
  </si>
  <si>
    <t>ODKOP PRO SPOD STAVBU SILNIC A ŽELEZNIC TŘ. I, ODVOZ DO 20KM</t>
  </si>
  <si>
    <t>vč. odvozu na recyklační středisko / trvalou skládku dle dispozic zhotovitele, vzdálenost uvedena orientačně 
čerpáno v rozsahu a se souhlasem investora!</t>
  </si>
  <si>
    <t>výkop zeminy v AZ na hloubku 500 mm: ((385+415)*1,05+(1457+1458)*1,45+150)*0,5=2 608,375 [A]</t>
  </si>
  <si>
    <t>13</t>
  </si>
  <si>
    <t>12573</t>
  </si>
  <si>
    <t>VYKOPÁVKY ZE ZEMNÍKŮ A SKLÁDEK TŘ. I</t>
  </si>
  <si>
    <t>alternativní položka - doplnění konstrukce v místě úpravy AZ a sanace krajnice - přesun vytěženého materiálu v místě stavby</t>
  </si>
  <si>
    <t>dle pol. 11333: 229,12=229,120 [A]</t>
  </si>
  <si>
    <t>14</t>
  </si>
  <si>
    <t>125734</t>
  </si>
  <si>
    <t>VYKOPÁVKY ZE ZEMNÍKŮ A SKLÁDEK TŘ. I, ODVOZ DO 5KM</t>
  </si>
  <si>
    <t>vč. dopravy z meziskládky frézované ZAS-T1 dle dispozic zhotovitele, vzdálenost uvedena orientačně</t>
  </si>
  <si>
    <t>15</t>
  </si>
  <si>
    <t>125738</t>
  </si>
  <si>
    <t>VYKOPÁVKY ZE ZEMNÍKŮ A SKLÁDEK TŘ. I, ODVOZ DO 20KM</t>
  </si>
  <si>
    <t>nakupovaný materiál - ornice / zemina schopná zúrodnění - natěžení vč. dopravy ze zemníku dle dispozic zhotovitele, vzdálenost uvedena orientačně</t>
  </si>
  <si>
    <t>Rozprostření ornice tl. 0,15m, zatravnění a údržba do předání správci: 3830,8*0,15=574,620 [A]</t>
  </si>
  <si>
    <t>16</t>
  </si>
  <si>
    <t>12924</t>
  </si>
  <si>
    <t>ČIŠTĚNÍ KRAJNIC OD NÁNOSU TL. DO 200MM</t>
  </si>
  <si>
    <t>M2</t>
  </si>
  <si>
    <t>vč. odvozu a uložení na recyklační středisko / trvalou skládku dle dispozic zhotovitele</t>
  </si>
  <si>
    <t>Stržení krajnice v prům. šířce cca 0,375 m, včetně odstranění nánosu v celkové prům. tl. do 200mm: 4617,7*0,375=1 731,638 [A]</t>
  </si>
  <si>
    <t>17</t>
  </si>
  <si>
    <t>12932</t>
  </si>
  <si>
    <t>ČIŠTĚNÍ PŘÍKOPŮ OD NÁNOSU DO 0,5M3/M</t>
  </si>
  <si>
    <t>M</t>
  </si>
  <si>
    <t>pročištění příkopu příkopovým rypadlem s průměrným množstvím skrývky 0,5 m3/m: 2283,0=2 283,000 [A]</t>
  </si>
  <si>
    <t>18</t>
  </si>
  <si>
    <t>12980</t>
  </si>
  <si>
    <t>ČIŠTĚNÍ ULIČNÍCH VPUSTÍ</t>
  </si>
  <si>
    <t>KUS</t>
  </si>
  <si>
    <t>Pročištění stávajících uličních vpustí: 9=9,000 [A]</t>
  </si>
  <si>
    <t>19</t>
  </si>
  <si>
    <t>129958</t>
  </si>
  <si>
    <t>ČIŠTĚNÍ POTRUBÍ DN DO 600MM</t>
  </si>
  <si>
    <t>čištění propustků DN do 600mm (5ks): 10,0+11,7+9,4+12,6+12,2=55,900 [A]</t>
  </si>
  <si>
    <t>20</t>
  </si>
  <si>
    <t>17120</t>
  </si>
  <si>
    <t>ULOŽENÍ SYPANINY DO NÁSYPŮ A NA SKLÁDKY BEZ ZHUTNĚNÍ</t>
  </si>
  <si>
    <t>uložení do násypu 
frézovaná ZAS-T4</t>
  </si>
  <si>
    <t>doplnění konstrukce v místě úpravy AZ a sanace krajnice, pro recyklaci na místě, tl. 160 mm  (km 0,770-1,187): (385+415)*1,79*0,16=229,120 [A]</t>
  </si>
  <si>
    <t>21</t>
  </si>
  <si>
    <t>uložení na recyklační středisko / trvalou skládku</t>
  </si>
  <si>
    <t>dle pol. 121108: 241,8=241,800 [A] 
dle pol. 123738: 2608,375=2 608,375 [B] 
Celkem: A+B=2 850,175 [C]</t>
  </si>
  <si>
    <t>22</t>
  </si>
  <si>
    <t>17180</t>
  </si>
  <si>
    <t>ULOŽENÍ SYPANINY DO NÁSYPŮ Z NAKUPOVANÝCH MATERIÁLŮ</t>
  </si>
  <si>
    <t>vhodný materiál pro násyp do AZ (ŠDB fr. 0/63) 
čerpáno v rozsahu a se souhlasem investora!</t>
  </si>
  <si>
    <t>výměna AZ na hloubku 500 mm: ((385+415)*1,05+(1457+1458)*1,45+150)*0,5=2 608,375 [A]</t>
  </si>
  <si>
    <t>23</t>
  </si>
  <si>
    <t>17310</t>
  </si>
  <si>
    <t>ZEMNÍ KRAJNICE A DOSYPÁVKY SE ZHUTNĚNÍM</t>
  </si>
  <si>
    <t>z vyzískaného materiálu</t>
  </si>
  <si>
    <t>Dosypávka kranice vhodným materiálem (Rmat), včetně zhutnění: 9,3=9,300 [A]</t>
  </si>
  <si>
    <t>24</t>
  </si>
  <si>
    <t>18110</t>
  </si>
  <si>
    <t>ÚPRAVA PLÁNĚ SE ZHUTNĚNÍM V HORNINĚ TŘ. I</t>
  </si>
  <si>
    <t>Obnova konstrukce sjezdu - 49 sjezdů a napojení: 572,8=572,800 [A]</t>
  </si>
  <si>
    <t>25</t>
  </si>
  <si>
    <t>čerpáno v rozsahu a se souhlasem investora!</t>
  </si>
  <si>
    <t>výměna AZ na hloubku 500 mm - přehutnění parapláně:  (385+415)*1,05+(1457+1458)*1,45+150=5 216,750 [A]</t>
  </si>
  <si>
    <t>26</t>
  </si>
  <si>
    <t>18130</t>
  </si>
  <si>
    <t>ÚPRAVA PLÁNĚ BEZ ZHUTNĚNÍ</t>
  </si>
  <si>
    <t>příprava pláně</t>
  </si>
  <si>
    <t>Rozprostření ornice tl. 0,15m, zatravnění a údržba do předání správci: 3830,8=3 830,800 [A]</t>
  </si>
  <si>
    <t>27</t>
  </si>
  <si>
    <t>18222</t>
  </si>
  <si>
    <t>ROZPROSTŘENÍ ORNICE VE SVAHU V TL DO 0,15M</t>
  </si>
  <si>
    <t>převažující svah, materiál predikce 100% nákup</t>
  </si>
  <si>
    <t>28</t>
  </si>
  <si>
    <t>18242</t>
  </si>
  <si>
    <t>ZALOŽENÍ TRÁVNÍKU HYDROOSEVEM NA ORNICI</t>
  </si>
  <si>
    <t>v místech se zástavbou s ručním osetím a zálivkou</t>
  </si>
  <si>
    <t>29</t>
  </si>
  <si>
    <t>18247</t>
  </si>
  <si>
    <t>OŠETŘOVÁNÍ TRÁVNÍKU</t>
  </si>
  <si>
    <t>Komunikace</t>
  </si>
  <si>
    <t>30</t>
  </si>
  <si>
    <t>56333</t>
  </si>
  <si>
    <t>VOZOVKOVÉ VRSTVY ZE ŠTĚRKODRTI TL. DO 150MM</t>
  </si>
  <si>
    <t>ŠDA 0/63 ; tl. 150mm</t>
  </si>
  <si>
    <t>Doplnění konstrukce v místě úpravy AZ tl.150 mm (km 1,187-2,653)  ŠDA 0/63, včetně urovnání a zhutnění pláně: (1457+1458)*1,82+150=5 455,300 [A] 
Podkladní vrstva betonové dlažby: 31,0=31,000 [B] 
Celkem: A+B=5 486,300 [C]</t>
  </si>
  <si>
    <t>31</t>
  </si>
  <si>
    <t>56334</t>
  </si>
  <si>
    <t>VOZOVKOVÉ VRSTVY ZE ŠTĚRKODRTI TL. DO 200MM</t>
  </si>
  <si>
    <t>ŠDA 0/63 ; tl. 200mm</t>
  </si>
  <si>
    <t>Doplnění konstrukce - 
- v místě sanace vozovky (km 0,000-0,770), včetně urovnání a zhutnění pláně: (4516+307)*0,25=1 205,750 [A] 
- v místě úpravy AZ tl.200 mm (km 1,187-2,653), včetně urovnání a zhutnění pláně: (1457+1458)*1,82+150=5 455,300 [B] 
Celkem: A+B=6 661,050 [C]</t>
  </si>
  <si>
    <t>32</t>
  </si>
  <si>
    <t>56335</t>
  </si>
  <si>
    <t>VOZOVKOVÉ VRSTVY ZE ŠTĚRKODRTI TL. DO 250MM</t>
  </si>
  <si>
    <t>ŠDA 0/63 ; tl. 220mm</t>
  </si>
  <si>
    <t>doplnění konstrukce v místě úpravy AZ tl.220 mm (km 0,770 - 1,187), včetně urovnání a zhutnění pláně: (385+415)*1,62=1 296,000 [A]</t>
  </si>
  <si>
    <t>33</t>
  </si>
  <si>
    <t>56336</t>
  </si>
  <si>
    <t>VOZOVKOVÉ VRSTVY ZE ŠTĚRKODRTI TL. DO 300MM</t>
  </si>
  <si>
    <t>ŠDA 0/63 ; tl. min. 250mm (zahrnuje i příp. dosypávky)</t>
  </si>
  <si>
    <t>34</t>
  </si>
  <si>
    <t>56362</t>
  </si>
  <si>
    <t>VOZOVKOVÉ VRSTVY Z RECYKLOVANÉHO MATERIÁLU TL DO 100MM</t>
  </si>
  <si>
    <t>tl. 100mm, z vyzískaného materiálu</t>
  </si>
  <si>
    <t>35</t>
  </si>
  <si>
    <t>567544</t>
  </si>
  <si>
    <t>VRST PRO OBNOVU A OPR RECYK ZA STUD CEM A ASF EM TL DO 200MM</t>
  </si>
  <si>
    <t>RS 0/32 CA dle TP 208 ; tl. 160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</si>
  <si>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2737,8*1,08=2 956,824 [A]</t>
  </si>
  <si>
    <t>36</t>
  </si>
  <si>
    <t>56963</t>
  </si>
  <si>
    <t>ZPEVNĚNÍ KRAJNIC Z RECYKLOVANÉHO MATERIÁLU TL DO 150MM</t>
  </si>
  <si>
    <t>tl. 150mm (do 200mm), z vyzískaného materiálu</t>
  </si>
  <si>
    <t>zpevnění zemní krajnice  (recyklát fr. 0/22), tl. 0,15 m: 6+115+186+1497,5=1 804,500 [A]</t>
  </si>
  <si>
    <t>37</t>
  </si>
  <si>
    <t>572123</t>
  </si>
  <si>
    <t>INFILTRAČNÍ POSTŘIK Z EMULZE DO 1,0KG/M2</t>
  </si>
  <si>
    <t>PI-C ; 0,6 kg/m2</t>
  </si>
  <si>
    <t>Konstrukce vozovky (vč. dílčího rozšíření podkladních vrstev 8%): (2738+4823*0,25+150)*1,08+1457*1,68+1458*1,68=9 318,450 [A]</t>
  </si>
  <si>
    <t>38</t>
  </si>
  <si>
    <t>572213</t>
  </si>
  <si>
    <t>SPOJOVACÍ POSTŘIK Z EMULZE DO 0,5KG/M2</t>
  </si>
  <si>
    <t>PS-C ; 0,4 kg/m2</t>
  </si>
  <si>
    <t>Konstrukce vozovky (vč. rozšíření podkladních vrstev 5%): (4516+307+2738+8810+52+643+94)*1,05=18 018,000 [A]</t>
  </si>
  <si>
    <t>39</t>
  </si>
  <si>
    <t>PS-C ; 0,3 kg/m2</t>
  </si>
  <si>
    <t>Konstrukce vozovky (vč. rozšíření podkladních vrstev 2%): (4516+307+2738+8810+52+643+94)*1,02=17 503,200 [A]</t>
  </si>
  <si>
    <t>40</t>
  </si>
  <si>
    <t>574A34</t>
  </si>
  <si>
    <t>ASFALTOVÝ BETON PRO OBRUSNÉ VRSTVY ACO 11+, 11S TL. 40MM</t>
  </si>
  <si>
    <t>ACO 11+ ; tl. 40mm</t>
  </si>
  <si>
    <t>Konstrukce vozovky: 4516+307+2738+8810+52+643+94=17 160,000 [A]</t>
  </si>
  <si>
    <t>41</t>
  </si>
  <si>
    <t>574C56</t>
  </si>
  <si>
    <t>ASFALTOVÝ BETON PRO LOŽNÍ VRSTVY ACL 16+, 16S TL. 60MM</t>
  </si>
  <si>
    <t>ACL 16+ ; tl. 60mm</t>
  </si>
  <si>
    <t>Konstrukce vozovky (vč. rozšíření podkladních vrstev 4%): (4516+307+2738+8810+52+643+94)*1,04=17 846,400 [A]</t>
  </si>
  <si>
    <t>42</t>
  </si>
  <si>
    <t>574E46</t>
  </si>
  <si>
    <t>ASFALTOVÝ BETON PRO PODKLADNÍ VRSTVY ACP 16+, 16S TL. 50MM</t>
  </si>
  <si>
    <t>ACP 16+ ; tl. 50mm</t>
  </si>
  <si>
    <t>Konstrukce vozovky - třívrstvá (vč. rozšíření podkladních vrstev 5%): 2738*1,05=2 874,900 [A]</t>
  </si>
  <si>
    <t>43</t>
  </si>
  <si>
    <t>574E88</t>
  </si>
  <si>
    <t>ASFALTOVÝ BETON PRO PODKLADNÍ VRSTVY ACP 22+, 22S TL. 90MM</t>
  </si>
  <si>
    <t>ACP 22+ ; tl. 90mm</t>
  </si>
  <si>
    <t>Konstrukce vozovky (vč. dílčího rozšíření podkladních vrstev 8%): (4516+307)*0,25*1,08+1457*1,68+1458*1,68+150=6 349,410 [A]</t>
  </si>
  <si>
    <t>44</t>
  </si>
  <si>
    <t>582611</t>
  </si>
  <si>
    <t>KRYTY Z BETON DLAŽDIC SE ZÁMKEM ŠEDÝCH TL 60MM DO LOŽE Z KAM</t>
  </si>
  <si>
    <t>DL tl. 60mm, L z HDK 4/8 tl. 40mm</t>
  </si>
  <si>
    <t>Betonová dlažba: 31,0=31,000 [A]</t>
  </si>
  <si>
    <t>45</t>
  </si>
  <si>
    <t>58910</t>
  </si>
  <si>
    <t>VÝPLŇ SPAR ASFALTEM</t>
  </si>
  <si>
    <t>ošetření spar asfaltovou zálivkou za horka typu N2, v místech napojení na stáv stav, v místě napojení jednotlivých etap: 192,4=192,400 [A]</t>
  </si>
  <si>
    <t>Přidružená stavební výroba</t>
  </si>
  <si>
    <t>46</t>
  </si>
  <si>
    <t>72221</t>
  </si>
  <si>
    <t>VODOVODNÍ ARMATURY</t>
  </si>
  <si>
    <t>příp. plynovodní 
čerpáno v rozsahu a se souhlasem investora!</t>
  </si>
  <si>
    <t>Případná výměna poškozených armatur na plynovodu či vodovodu: 4=4,000 [A]</t>
  </si>
  <si>
    <t>Potrubí</t>
  </si>
  <si>
    <t>47</t>
  </si>
  <si>
    <t>87433</t>
  </si>
  <si>
    <t>PŘÍPOJKA Z POTRUBÍ Z TRUB PLASTOVÝCH ODPADNÍCH DN 160MM</t>
  </si>
  <si>
    <t>Potrubí SN 16 PP 160, vč. zemních prací, lože obsypu - kompletní provedení 
napojení na dešťovou kanalizaci vykázáno zvlášť</t>
  </si>
  <si>
    <t>Přípojka uliční vpusti: 0,4+7,7+2,6+2,4+7,7+8,8+14,8+1,4+6,0+7,6+0,6+16,2+8,3=84,500 [A]</t>
  </si>
  <si>
    <t>48</t>
  </si>
  <si>
    <t>87434</t>
  </si>
  <si>
    <t>PŘÍPOJKA Z POTRUBÍ Z TRUB PLASTOVÝCH ODPADNÍCH DN 200MM</t>
  </si>
  <si>
    <t>Potrubí SN 16 PP 200, vč. zemních prací, lože obsypu - kompletní provedení 
napojení na dešťovou kanalizaci vykázáno zvlášť</t>
  </si>
  <si>
    <t>Přípojka uliční vpusti: 8,0+7,3+1,9=17,200 [A]</t>
  </si>
  <si>
    <t>49</t>
  </si>
  <si>
    <t>89712</t>
  </si>
  <si>
    <t>VPUSŤ KANALIZAČNÍ ULIČNÍ KOMPLETNÍ Z BETONOVÝCH DÍLCŮ</t>
  </si>
  <si>
    <t>Nová UV: 20=20,000 [A]</t>
  </si>
  <si>
    <t>50</t>
  </si>
  <si>
    <t>89921</t>
  </si>
  <si>
    <t>VÝŠKOVÁ ÚPRAVA POKLOPŮ</t>
  </si>
  <si>
    <t>Výšková rektifikace kanalizačních poklopů: 12=12,000 [A]</t>
  </si>
  <si>
    <t>51</t>
  </si>
  <si>
    <t>89923</t>
  </si>
  <si>
    <t>VÝŠKOVÁ ÚPRAVA KRYCÍCH HRNCŮ</t>
  </si>
  <si>
    <t>Výšková rektifikace povrchových znaků inž. sítí (vodovod, plynovod): 9=9,000 [A]</t>
  </si>
  <si>
    <t>52</t>
  </si>
  <si>
    <t>899672</t>
  </si>
  <si>
    <t>SANACE POTRUBÍ DN DO 600MM</t>
  </si>
  <si>
    <t>čerpáno v rozsahu dle skutečnosti</t>
  </si>
  <si>
    <t>Lokální sanace potrubí čištěných propustků DN do 600mm (5ks): 10,0+11,7+9,4+12,6+12,2=55,900 [A]</t>
  </si>
  <si>
    <t>53</t>
  </si>
  <si>
    <t>89980</t>
  </si>
  <si>
    <t>TELEVIZNÍ PROHLÍDKA POTRUBÍ</t>
  </si>
  <si>
    <t>DN do 200</t>
  </si>
  <si>
    <t>Nové přípojky UV: 84,5+17,2=101,700 [A]</t>
  </si>
  <si>
    <t>54</t>
  </si>
  <si>
    <t>899901</t>
  </si>
  <si>
    <t>PŘEPOJENÍ PŘÍPOJEK</t>
  </si>
  <si>
    <t>dle počtu nových UV, čerpáno dle skutečnosti</t>
  </si>
  <si>
    <t>Nová UV - napojení na dešťovou kanalizaci: 20=20,000 [A]</t>
  </si>
  <si>
    <t>Ostatní konstrukce a práce</t>
  </si>
  <si>
    <t>55</t>
  </si>
  <si>
    <t>9113A1</t>
  </si>
  <si>
    <t>SVODIDLO OCEL SILNIČ JEDNOSTR, ÚROVEŇ ZADRŽ N1, N2 - DODÁVKA A MONTÁŽ</t>
  </si>
  <si>
    <t>úroveň zadržení N2</t>
  </si>
  <si>
    <t>Nové ocelové silniční svodidlo (vč. naběhů, příp. napojení): 33+223+39+40=335,000 [A]</t>
  </si>
  <si>
    <t>56</t>
  </si>
  <si>
    <t>91228</t>
  </si>
  <si>
    <t>SMĚROVÉ SLOUPKY Z PLAST HMOT VČETNĚ ODRAZNÉHO PÁSKU</t>
  </si>
  <si>
    <t>bílé</t>
  </si>
  <si>
    <t>57</t>
  </si>
  <si>
    <t>91297</t>
  </si>
  <si>
    <t>DOPRAVNÍ ZRCADLO</t>
  </si>
  <si>
    <t>Dopravní zrcadlo vč. sloupku a osazení do patky: 1=1,000 [A]</t>
  </si>
  <si>
    <t>58</t>
  </si>
  <si>
    <t>914131</t>
  </si>
  <si>
    <t>DOPRAVNÍ ZNAČKY ZÁKLADNÍ VELIKOSTI OCELOVÉ FÓLIE TŘ 2 - DODÁVKA A MONTÁŽ</t>
  </si>
  <si>
    <t>Navrhované SDZ 
P2+sl: 3=3,000 [A] 
P2+E2b+sl.: 1+1=2,000 [B] 
P4+sl.: 1=1,000 [C] 
IP6+sl.: 2=2,000 [D] 
E2b (výměna): 2=2,000 [E] 
IS3b/c (výměna): 2=2,000 [F] 
výměna poškozených dopravních značek vč. příslušenství - odborný odhad, čerpáno dle skutečnosti: 9=9,000 [G] 
Celkem: A+B+C+D+E+F+G=21,000 [H]</t>
  </si>
  <si>
    <t>59</t>
  </si>
  <si>
    <t>914132</t>
  </si>
  <si>
    <t>DOPRAVNÍ ZNAČKY ZÁKLADNÍ VELIKOSTI OCELOVÉ FÓLIE TŘ 2 - MONTÁŽ S PŘEMÍSTĚNÍM</t>
  </si>
  <si>
    <t>Srovnání DZ na sloupcích (bez sejmutí): 3=3,000 [A]</t>
  </si>
  <si>
    <t>60</t>
  </si>
  <si>
    <t>914133</t>
  </si>
  <si>
    <t>DOPRAVNÍ ZNAČKY ZÁKLADNÍ VELIKOSTI OCELOVÉ FÓLIE TŘ 2 - DEMONTÁŽ</t>
  </si>
  <si>
    <t>vč. likvidace dle dispozic zhotovitele</t>
  </si>
  <si>
    <t>Rušené SDZ 
P4+E2b+sl.: 1+1=2,000 [A] 
E2b (výměna/zrušení): 3=3,000 [B] 
IS3a (výměna): 2=2,000 [C] 
Srovnání DZ na sloupcích (bez sejmutí): 3=3,000 [D] 
výměna poškozených dopravních značek vč. příslušenství - odborný odhad, čerpáno dle skutečnosti: 9=9,000 [E] 
Celkem: A+B+C+D+E=19,000 [F]</t>
  </si>
  <si>
    <t>61</t>
  </si>
  <si>
    <t>914921</t>
  </si>
  <si>
    <t>SLOUPKY A STOJKY DOPRAVNÍCH ZNAČEK Z OCEL TRUBEK DO PATKY - DODÁVKA A MONTÁŽ</t>
  </si>
  <si>
    <t>Navrhované SDZ 
P2+sl: 3=3,000 [A] 
P2+E2b+sl.: 1=1,000 [B] 
P4+sl.: 1=1,000 [C] 
IP6+sl.: 2=2,000 [D] 
Celkem: A+B+C+D=7,000 [E]</t>
  </si>
  <si>
    <t>62</t>
  </si>
  <si>
    <t>914923</t>
  </si>
  <si>
    <t>SLOUPKY A STOJKY DZ Z OCEL TRUBEK DO PATKY DEMONTÁŽ</t>
  </si>
  <si>
    <t>Rušené SDZ 
P4+E2b+sl.: 1=1,000 [A]</t>
  </si>
  <si>
    <t>63</t>
  </si>
  <si>
    <t>915111</t>
  </si>
  <si>
    <t>VODOROVNÉ DOPRAVNÍ ZNAČENÍ BARVOU HLADKÉ - DODÁVKA A POKLÁDKA</t>
  </si>
  <si>
    <t>1. fáze VDZ, vč. předznačení</t>
  </si>
  <si>
    <t>Navrhované VDZ 
V1a (0,125): 1518,3*0,125=189,788 [A] 
V2b (3,0/1,5/0,125: 1131,2*0,7*0,125=98,980 [B] 
V2b (1,5/1,5/0,125): 249,0*0,5*0,125=15,563 [C] 
V4 (0,125): 3629,6*0,125=453,700 [D] 
V7a: 36,82=36,820 [E] 
Celkem: A+B+C+D+E=794,851 [F]</t>
  </si>
  <si>
    <t>64</t>
  </si>
  <si>
    <t>915211</t>
  </si>
  <si>
    <t>VODOROVNÉ DOPRAVNÍ ZNAČENÍ PLASTEM HLADKÉ - DODÁVKA A POKLÁDKA</t>
  </si>
  <si>
    <t>2. fáze VDZ</t>
  </si>
  <si>
    <t>Navrhované VDZ 
V7a: 36,82=36,820 [A]</t>
  </si>
  <si>
    <t>65</t>
  </si>
  <si>
    <t>915221</t>
  </si>
  <si>
    <t>VODOR DOPRAV ZNAČ PLASTEM STRUKTURÁLNÍ NEHLUČNÉ - DOD A POKLÁDKA</t>
  </si>
  <si>
    <t>Navrhované VDZ 
V1a (0,125): 1518,3*0,125=189,788 [A] 
V2b (3,0/1,5/0,125: 1131,2*0,7*0,125=98,980 [B] 
V2b (1,5/1,5/0,125): 249,0*0,5*0,125=15,563 [C] 
V4 (0,125): 3629,6*0,125=453,700 [D] 
Celkem: A+B+C+D=758,031 [E]</t>
  </si>
  <si>
    <t>66</t>
  </si>
  <si>
    <t>917211</t>
  </si>
  <si>
    <t>ZÁHONOVÉ OBRUBY Z BETONOVÝCH OBRUBNÍKŮ ŠÍŘ 50MM</t>
  </si>
  <si>
    <t>Záhonové obruby 50/200mm, do betonového lože s opěrou</t>
  </si>
  <si>
    <t>Nové obruby: 3,7+3,9+3,9+3,6=15,100 [A]</t>
  </si>
  <si>
    <t>67</t>
  </si>
  <si>
    <t>917224</t>
  </si>
  <si>
    <t>SILNIČNÍ A CHODNÍKOVÉ OBRUBY Z BETONOVÝCH OBRUBNÍKŮ ŠÍŘ 150MM</t>
  </si>
  <si>
    <t>Silniční obruby 150/250mm, přímé i obloukové prvky do betonového lože s opěrou, vč. vyspárování</t>
  </si>
  <si>
    <t>Nové obruby:  195+322+46+45+179+177+13+9+73+45+316+6+80=1 506,000 [A]</t>
  </si>
  <si>
    <t>68</t>
  </si>
  <si>
    <t>919111</t>
  </si>
  <si>
    <t>ŘEZÁNÍ ASFALTOVÉHO KRYTU VOZOVEK TL DO 50MM</t>
  </si>
  <si>
    <t>prořezy spár, v místech napojení na stáv stav, v místě napojení jednotlivých etap: 192,4=192,400 [A]</t>
  </si>
  <si>
    <t>69</t>
  </si>
  <si>
    <t>93818</t>
  </si>
  <si>
    <t>OČIŠTĚNÍ ASFALT VOZOVEK ZAMETENÍM</t>
  </si>
  <si>
    <t>před provedením 2. fáze VDZ (plošně), vč. likvidace odpadu</t>
  </si>
  <si>
    <t>70</t>
  </si>
  <si>
    <t>96687</t>
  </si>
  <si>
    <t>VYBOURÁNÍ ULIČNÍCH VPUSTÍ KOMPLETNÍCH</t>
  </si>
  <si>
    <t>vč. likvidace vybouraného materiálu 
čerpáno v rozsahu a se souhlasem investora!</t>
  </si>
  <si>
    <t>Odstranění stávajících uličních vpustí: 9=9,000 [A]</t>
  </si>
  <si>
    <t>71</t>
  </si>
  <si>
    <t>966891</t>
  </si>
  <si>
    <t>ODSTRANĚNÍ ŠOUPAT</t>
  </si>
  <si>
    <t>SO 181</t>
  </si>
  <si>
    <t>Přechodné dopravní značení</t>
  </si>
  <si>
    <t>02720</t>
  </si>
  <si>
    <t>POMOC PRÁCE ZŘÍZ NEBO ZAJIŠŤ REGULACI A OCHRANU DOPRAVY</t>
  </si>
  <si>
    <t>Projednání a zajištění povolení DIO s DO, zajištění DIR pro celou stavbu.</t>
  </si>
  <si>
    <t>02940</t>
  </si>
  <si>
    <t>OSTATNÍ POŽADAVKY - VYPRACOVÁNÍ DOKUMENTACE</t>
  </si>
  <si>
    <t>Vypracování podrobného projektu DIO</t>
  </si>
  <si>
    <t>914001</t>
  </si>
  <si>
    <t>DOPRAVNĚ INŽENÝRSKÉ OPATŘENÍ - 1. ETAPA</t>
  </si>
  <si>
    <t>Kompletní uzávěra - vyznačení uzavírky, vyznačení objízdné trasy obousměrně  (dl. 11500 m, doba trvání cca 1,5 měsíce). Dopravní značení v úsecích opravy vozovky se předpokládá s užitím typových schémat - B/15 (v obci), C/10.b (mimo obec) dle TP 66 
položka zahrnuje - 
- osazení značení dle TP66 a případné řízení provozu proškolenými pracovníky 
- montáž, denní údržbu, pronájem a demontáž DIO 
- zakrytí nebo úpravu stávajícího DZ v rozporu s DIO</t>
  </si>
  <si>
    <t>914002</t>
  </si>
  <si>
    <t>DOPRAVNĚ INŽENÝRSKÉ OPATŘENÍ - 2. ETAPA</t>
  </si>
  <si>
    <t>Kompletní uzávěra - vyznačení uzavírky, vyznačení objízdné trasy obousměrně  (dl. 5000 m, doba trvání cca 2,5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</si>
  <si>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SO 201</t>
  </si>
  <si>
    <t>Most ev. č. 227-008, úpravy</t>
  </si>
  <si>
    <t>113766</t>
  </si>
  <si>
    <t>FRÉZOVÁNÍ DRÁŽKY PRŮŘEZU DO 800MM2 V ASFALTOVÉ VOZOVCE</t>
  </si>
  <si>
    <t>pro zálivku podél říms: 2*(10,00+2,00+2,00)=28,000 [A]</t>
  </si>
  <si>
    <t>Vodorovné konstrukce</t>
  </si>
  <si>
    <t>45131A</t>
  </si>
  <si>
    <t>PODKLADNÍ A VÝPLŇOVÉ VRSTVY Z PROSTÉHO BETONU C20/25</t>
  </si>
  <si>
    <t>pod dlažbu z lomového kamene z pol.č. 465512, 465513: ((12,00+2,00)*1,50+4,00*2,00*2)*0,2*0,10=0,740 [A]</t>
  </si>
  <si>
    <t>465512</t>
  </si>
  <si>
    <t>DLAŽBY Z LOMOVÉHO KAMENE NA MC</t>
  </si>
  <si>
    <t>doplnění chybějící dlažby cca 10% celkové plochy: ((12,00+2,00)*1,50+4,00*2,00*2)*0,1*0,20=0,740 [A]</t>
  </si>
  <si>
    <t>465513</t>
  </si>
  <si>
    <t>PŘEDLÁŽDĚNÍ DLAŽBY Z LOMOVÉHO KAMENE</t>
  </si>
  <si>
    <t>cca 10% celkové plochy: ((12,00+2,00)*1,50+4,00*2,00*2)*0,1*0,20=0,740 [A]</t>
  </si>
  <si>
    <t>Úpravy povrchů, podlahy, výplně otvorů</t>
  </si>
  <si>
    <t>626211</t>
  </si>
  <si>
    <t>REPROFILACE VODOROVNÝCH PLOCH SHORA SANAČNÍ MALTOU JEDNOVRST TL 10MM</t>
  </si>
  <si>
    <t>sanace povrchu říms cca 20% plochy: (3,05+2,30)*10,00*0,2=10,700 [A]</t>
  </si>
  <si>
    <t>62662</t>
  </si>
  <si>
    <t>INJEKTÁŽ TRHLIN TĚSNÍCÍ</t>
  </si>
  <si>
    <t>odhad: 20,0 m=20,000 [A]</t>
  </si>
  <si>
    <t>783121</t>
  </si>
  <si>
    <t>PROTIKOROZ OCHR OK NÁTĚREM VÍCEVRST SE ZÁKL S VYS OBSAHEM ZN</t>
  </si>
  <si>
    <t>obnova PKO stávajícího zábradlí: 2*13,00*1,00*1,1=28,600 [A]</t>
  </si>
  <si>
    <t>9112B1</t>
  </si>
  <si>
    <t>ZÁBRADLÍ MOSTNÍ SE SVISLOU VÝPLNÍ - DODÁVKA A MONTÁŽ</t>
  </si>
  <si>
    <t>doplnění zábradlí: 4*3,00=12,000 [A]</t>
  </si>
  <si>
    <t>9112B2</t>
  </si>
  <si>
    <t>ZÁBRADLÍ MOSTNÍ SE SVISLOU VÝPLNÍ - MONTÁŽ S PŘESUNEM (BEZ DODÁVKY)</t>
  </si>
  <si>
    <t>zpětná montáž z pol. č. 9112B3: 26,0m=26,000 [A]</t>
  </si>
  <si>
    <t>9112B3</t>
  </si>
  <si>
    <t>ZÁBRADLÍ MOSTNÍ SE SVISLOU VÝPLNÍ - DEMONTÁŽ S PŘESUNEM</t>
  </si>
  <si>
    <t>PRO ZPĚTNÉ OSAZENÍ</t>
  </si>
  <si>
    <t>2*13,0 m=26,000 [A]</t>
  </si>
  <si>
    <t>931326</t>
  </si>
  <si>
    <t>TĚSNĚNÍ DILATAČ SPAR ASF ZÁLIVKOU MODIFIK PRŮŘ DO 800MM2</t>
  </si>
  <si>
    <t>podél říms: 2*(10,00+2,00+2,00)=28,000 [A]</t>
  </si>
  <si>
    <t>931399</t>
  </si>
  <si>
    <t>OPRAVA DILATAČNÍCH SPÁR</t>
  </si>
  <si>
    <t>Oprava dilatačních spár zahrnující odstranění stávajícího tmelu, vyčištění spáry, penetrační nátěr pro zvýšení přilnavosti, předtěsnění, těsnící elastický tmel dle ČSN EN ISO 11600 (F-25-HM-M1p) barva šedá.</t>
  </si>
  <si>
    <t>2*(3,05+2,30)=10,700 [A]</t>
  </si>
  <si>
    <t>936541</t>
  </si>
  <si>
    <t>MOSTNÍ ODVODŇOVACÍ TRUBKA (POVRCHŮ IZOLACE) Z NEREZ OCELI</t>
  </si>
  <si>
    <t>ODOVODŇOVACÍ TRUBIČKY ÚLOŽNÝCH PRAHŮ</t>
  </si>
  <si>
    <t>93853</t>
  </si>
  <si>
    <t>OČIŠTĚNÍ BETON KONSTR CHEMICKY</t>
  </si>
  <si>
    <t>ODSTRANĚNÍ GRAFFITY</t>
  </si>
  <si>
    <t>opěry: 44,0 m2 + 12,0 m2=56,000 [A] 
římsy: 12,0 m2=12,000 [B] 
Celkem: A+B=68,000 [C]</t>
  </si>
  <si>
    <t>938543</t>
  </si>
  <si>
    <t>OČIŠTĚNÍ BETON KONSTR OTRYSKÁNÍM TLAK VODOU DO 1000 BARŮ</t>
  </si>
  <si>
    <t>VON</t>
  </si>
  <si>
    <t>Vedlejší a ostatní náklady</t>
  </si>
  <si>
    <t>02710</t>
  </si>
  <si>
    <t>PR</t>
  </si>
  <si>
    <t>POMOC PRÁCE ZŘÍZ NEBO ZAJIŠŤ OBJÍŽĎKY A PŘÍSTUP CESTY</t>
  </si>
  <si>
    <t>Náklady na opravu poškozených komunikací na objízdných trasách - PRELIMINÁŘ - PEVNÁ CENA 2.500.000,- Kč bez DPH 
čerpáno v rozsahu a se souhlasem investora!</t>
  </si>
  <si>
    <t>02730</t>
  </si>
  <si>
    <t>POMOC PRÁCE ZŘÍZ NEBO ZAJIŠŤ OCHRANU INŽENÝRSKÝCH SÍTÍ</t>
  </si>
  <si>
    <t>Vytýčení inženýrských sítí jejich správci</t>
  </si>
  <si>
    <t>029111</t>
  </si>
  <si>
    <t>OSTATNÍ POŽADAVKY - GEODETICKÉ ZAMĚŘENÍ - DÉLKOVÉ</t>
  </si>
  <si>
    <t>HM</t>
  </si>
  <si>
    <t>vytyčení a měření během výstavby 
zaměření skutečného provedení stavby</t>
  </si>
  <si>
    <t>dle staničení ZÚ - KÚ 2,653 km: 26,53=26,530 [A]</t>
  </si>
  <si>
    <t>02943</t>
  </si>
  <si>
    <t>OSTATNÍ POŽADAVKY - VYPRACOVÁNÍ RDS</t>
  </si>
  <si>
    <t>02944</t>
  </si>
  <si>
    <t>OSTAT POŽADAVKY - DOKUMENTACE SKUTEČ PROVEDENÍ V DIGIT FORMĚ</t>
  </si>
  <si>
    <t>vč. tištěné formy dle SOD</t>
  </si>
  <si>
    <t>02946</t>
  </si>
  <si>
    <t>OSTAT POŽADAVKY - FOTODOKUMENTACE</t>
  </si>
  <si>
    <t>Zdokumentování přípravy, průběhu a ukončení výstavby (předání)</t>
  </si>
  <si>
    <t>02960</t>
  </si>
  <si>
    <t>OSTATNÍ POŽADAVKY - ODBORNÝ DOZOR</t>
  </si>
  <si>
    <t>dozor zodpovědného geotechnika stavby a jeho účast na stavbě, vč. vyhodnocení podloží a materiálů pro upřesnění receptur RS CA a sanaci krajnic</t>
  </si>
  <si>
    <t>02990</t>
  </si>
  <si>
    <t>OSTATNÍ POŽADAVKY - INFORMAČNÍ TABULE</t>
  </si>
  <si>
    <t>Označení stavby dle požadavku zadavatele: 
"Tabule STŘEDOČESKÝ KRAJ, OMLOUVÁME SE ZA DOČASNÉ OMEZENÍ" 3ks 
"Informační tabule v průběhu stavby – Zhotovitel, TDS, cena, a další povinné údaje  (Povinný min. rozměr dočas. billboardu je 2,1 x 2,2m)" 2ks</t>
  </si>
  <si>
    <t>03100</t>
  </si>
  <si>
    <t>ZAŘÍZENÍ STAVENIŠTĚ - ZŘÍZENÍ, PROVOZ, DEMONTÁŽ</t>
  </si>
  <si>
    <t>Vzhledem k režimu stavby ZS formou uskladnění strojů, zajištění mezideponií ap., zahrnuje - 
- projednání, zřízení ploch ZS, provoz, údržba, přesuny a likvidace, uvedení ploch ZS do původního, resp. dohodnutého stavu 
- zahrnuje veškeré zázemí zhotovitele k vypracování díla, vč. např. ostrahy staveniště a vybavení</t>
  </si>
  <si>
    <t>03350</t>
  </si>
  <si>
    <t>SLUŽBY ZAJIŠŤUJÍCÍ REGUL, PŘEVED A OCHRANU VEŘEJ DOPRAVY</t>
  </si>
  <si>
    <t>Náklady na převedení autobusové dopravy na objízdné trasy - PRELIMINÁŘ - PEVNÁ CENA 150.000,- Kč bez DPH 
čerpáno v rozsahu a se souhlasem investora!</t>
  </si>
  <si>
    <t>12911</t>
  </si>
  <si>
    <t>ČIŠTĚNÍ VOZOVEK OD NÁNOSU BĚHEM VÝSTAVBY</t>
  </si>
  <si>
    <t>Čištění komunikací a prostor dotčených výstavbou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</si>
</sst>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54</v>
      </c>
      <c s="20" t="s">
        <v>55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381</v>
      </c>
      <c s="20" t="s">
        <v>382</v>
      </c>
      <c s="21">
        <f>'SO 181'!I3</f>
      </c>
      <c s="21">
        <f>'SO 181'!O2</f>
      </c>
      <c s="21">
        <f>C12+D12</f>
      </c>
    </row>
    <row r="13" spans="1:5" ht="12.75" customHeight="1">
      <c r="A13" s="20" t="s">
        <v>395</v>
      </c>
      <c s="20" t="s">
        <v>396</v>
      </c>
      <c s="21">
        <f>'SO 201'!I3</f>
      </c>
      <c s="21">
        <f>'SO 201'!O2</f>
      </c>
      <c s="21">
        <f>C13+D13</f>
      </c>
    </row>
    <row r="14" spans="1:5" ht="12.75" customHeight="1">
      <c r="A14" s="20" t="s">
        <v>446</v>
      </c>
      <c s="20" t="s">
        <v>447</v>
      </c>
      <c s="21">
        <f>VON!I3</f>
      </c>
      <c s="21">
        <f>VON!O2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0+O8+O21+O97+O146+O150+O175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</v>
      </c>
      <c s="38">
        <f>0+I8+I21+I97+I146+I150+I175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54</v>
      </c>
      <c s="6"/>
      <c s="18" t="s">
        <v>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56</v>
      </c>
      <c s="25" t="s">
        <v>53</v>
      </c>
      <c s="30" t="s">
        <v>57</v>
      </c>
      <c s="31" t="s">
        <v>58</v>
      </c>
      <c s="32">
        <v>10708.241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59</v>
      </c>
    </row>
    <row r="11" spans="1:5" ht="102">
      <c r="A11" s="39" t="s">
        <v>52</v>
      </c>
      <c r="E11" s="37" t="s">
        <v>60</v>
      </c>
    </row>
    <row r="12" spans="1:16" ht="12.75">
      <c r="A12" s="25" t="s">
        <v>45</v>
      </c>
      <c s="29" t="s">
        <v>23</v>
      </c>
      <c s="29" t="s">
        <v>61</v>
      </c>
      <c s="25" t="s">
        <v>53</v>
      </c>
      <c s="30" t="s">
        <v>62</v>
      </c>
      <c s="31" t="s">
        <v>58</v>
      </c>
      <c s="32">
        <v>821.7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38.25">
      <c r="A13" s="34" t="s">
        <v>50</v>
      </c>
      <c r="E13" s="35" t="s">
        <v>63</v>
      </c>
    </row>
    <row r="14" spans="1:5" ht="12.75">
      <c r="A14" s="39" t="s">
        <v>52</v>
      </c>
      <c r="E14" s="37" t="s">
        <v>64</v>
      </c>
    </row>
    <row r="15" spans="1:16" ht="12.75">
      <c r="A15" s="25" t="s">
        <v>45</v>
      </c>
      <c s="29" t="s">
        <v>22</v>
      </c>
      <c s="29" t="s">
        <v>65</v>
      </c>
      <c s="25" t="s">
        <v>53</v>
      </c>
      <c s="30" t="s">
        <v>66</v>
      </c>
      <c s="31" t="s">
        <v>58</v>
      </c>
      <c s="32">
        <v>201.958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67</v>
      </c>
    </row>
    <row r="17" spans="1:5" ht="12.75">
      <c r="A17" s="39" t="s">
        <v>52</v>
      </c>
      <c r="E17" s="37" t="s">
        <v>68</v>
      </c>
    </row>
    <row r="18" spans="1:16" ht="12.75">
      <c r="A18" s="25" t="s">
        <v>45</v>
      </c>
      <c s="29" t="s">
        <v>33</v>
      </c>
      <c s="29" t="s">
        <v>69</v>
      </c>
      <c s="25" t="s">
        <v>53</v>
      </c>
      <c s="30" t="s">
        <v>70</v>
      </c>
      <c s="31" t="s">
        <v>58</v>
      </c>
      <c s="32">
        <v>1034.316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71</v>
      </c>
    </row>
    <row r="20" spans="1:5" ht="25.5">
      <c r="A20" s="36" t="s">
        <v>52</v>
      </c>
      <c r="E20" s="37" t="s">
        <v>72</v>
      </c>
    </row>
    <row r="21" spans="1:18" ht="12.75" customHeight="1">
      <c r="A21" s="6" t="s">
        <v>43</v>
      </c>
      <c s="6"/>
      <c s="41" t="s">
        <v>29</v>
      </c>
      <c s="6"/>
      <c s="27" t="s">
        <v>73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</f>
      </c>
      <c>
        <f>0+O22+O25+O28+O31+O34+O37+O40+O43+O46+O49+O52+O55+O58+O61+O64+O67+O70+O73+O76+O79+O82+O85+O88+O91+O94</f>
      </c>
    </row>
    <row r="22" spans="1:16" ht="25.5">
      <c r="A22" s="25" t="s">
        <v>45</v>
      </c>
      <c s="29" t="s">
        <v>35</v>
      </c>
      <c s="29" t="s">
        <v>74</v>
      </c>
      <c s="25" t="s">
        <v>53</v>
      </c>
      <c s="30" t="s">
        <v>75</v>
      </c>
      <c s="31" t="s">
        <v>76</v>
      </c>
      <c s="32">
        <v>1369.83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77</v>
      </c>
    </row>
    <row r="24" spans="1:5" ht="76.5">
      <c r="A24" s="39" t="s">
        <v>52</v>
      </c>
      <c r="E24" s="37" t="s">
        <v>78</v>
      </c>
    </row>
    <row r="25" spans="1:16" ht="12.75">
      <c r="A25" s="25" t="s">
        <v>45</v>
      </c>
      <c s="29" t="s">
        <v>37</v>
      </c>
      <c s="29" t="s">
        <v>79</v>
      </c>
      <c s="25" t="s">
        <v>53</v>
      </c>
      <c s="30" t="s">
        <v>80</v>
      </c>
      <c s="31" t="s">
        <v>76</v>
      </c>
      <c s="32">
        <v>229.12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51">
      <c r="A26" s="34" t="s">
        <v>50</v>
      </c>
      <c r="E26" s="35" t="s">
        <v>81</v>
      </c>
    </row>
    <row r="27" spans="1:5" ht="25.5">
      <c r="A27" s="39" t="s">
        <v>52</v>
      </c>
      <c r="E27" s="37" t="s">
        <v>82</v>
      </c>
    </row>
    <row r="28" spans="1:16" ht="25.5">
      <c r="A28" s="25" t="s">
        <v>45</v>
      </c>
      <c s="29" t="s">
        <v>83</v>
      </c>
      <c s="29" t="s">
        <v>84</v>
      </c>
      <c s="25" t="s">
        <v>85</v>
      </c>
      <c s="30" t="s">
        <v>86</v>
      </c>
      <c s="31" t="s">
        <v>76</v>
      </c>
      <c s="32">
        <v>373.5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38.25">
      <c r="A29" s="34" t="s">
        <v>50</v>
      </c>
      <c r="E29" s="35" t="s">
        <v>87</v>
      </c>
    </row>
    <row r="30" spans="1:5" ht="38.25">
      <c r="A30" s="39" t="s">
        <v>52</v>
      </c>
      <c r="E30" s="37" t="s">
        <v>88</v>
      </c>
    </row>
    <row r="31" spans="1:16" ht="25.5">
      <c r="A31" s="25" t="s">
        <v>45</v>
      </c>
      <c s="29" t="s">
        <v>89</v>
      </c>
      <c s="29" t="s">
        <v>84</v>
      </c>
      <c s="25" t="s">
        <v>90</v>
      </c>
      <c s="30" t="s">
        <v>86</v>
      </c>
      <c s="31" t="s">
        <v>76</v>
      </c>
      <c s="32">
        <v>91.799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91</v>
      </c>
    </row>
    <row r="33" spans="1:5" ht="127.5">
      <c r="A33" s="39" t="s">
        <v>52</v>
      </c>
      <c r="E33" s="37" t="s">
        <v>92</v>
      </c>
    </row>
    <row r="34" spans="1:16" ht="12.75">
      <c r="A34" s="25" t="s">
        <v>45</v>
      </c>
      <c s="29" t="s">
        <v>40</v>
      </c>
      <c s="29" t="s">
        <v>93</v>
      </c>
      <c s="25" t="s">
        <v>53</v>
      </c>
      <c s="30" t="s">
        <v>94</v>
      </c>
      <c s="31" t="s">
        <v>76</v>
      </c>
      <c s="32">
        <v>1843.958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95</v>
      </c>
    </row>
    <row r="36" spans="1:5" ht="242.25">
      <c r="A36" s="39" t="s">
        <v>52</v>
      </c>
      <c r="E36" s="37" t="s">
        <v>96</v>
      </c>
    </row>
    <row r="37" spans="1:16" ht="12.75">
      <c r="A37" s="25" t="s">
        <v>45</v>
      </c>
      <c s="29" t="s">
        <v>42</v>
      </c>
      <c s="29" t="s">
        <v>97</v>
      </c>
      <c s="25" t="s">
        <v>53</v>
      </c>
      <c s="30" t="s">
        <v>98</v>
      </c>
      <c s="31" t="s">
        <v>76</v>
      </c>
      <c s="32">
        <v>337.255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63.75">
      <c r="A38" s="34" t="s">
        <v>50</v>
      </c>
      <c r="E38" s="35" t="s">
        <v>99</v>
      </c>
    </row>
    <row r="39" spans="1:5" ht="63.75">
      <c r="A39" s="39" t="s">
        <v>52</v>
      </c>
      <c r="E39" s="37" t="s">
        <v>100</v>
      </c>
    </row>
    <row r="40" spans="1:16" ht="12.75">
      <c r="A40" s="25" t="s">
        <v>45</v>
      </c>
      <c s="29" t="s">
        <v>101</v>
      </c>
      <c s="29" t="s">
        <v>102</v>
      </c>
      <c s="25" t="s">
        <v>53</v>
      </c>
      <c s="30" t="s">
        <v>103</v>
      </c>
      <c s="31" t="s">
        <v>76</v>
      </c>
      <c s="32">
        <v>241.8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38.25">
      <c r="A41" s="34" t="s">
        <v>50</v>
      </c>
      <c r="E41" s="35" t="s">
        <v>104</v>
      </c>
    </row>
    <row r="42" spans="1:5" ht="12.75">
      <c r="A42" s="39" t="s">
        <v>52</v>
      </c>
      <c r="E42" s="37" t="s">
        <v>105</v>
      </c>
    </row>
    <row r="43" spans="1:16" ht="12.75">
      <c r="A43" s="25" t="s">
        <v>45</v>
      </c>
      <c s="29" t="s">
        <v>106</v>
      </c>
      <c s="29" t="s">
        <v>107</v>
      </c>
      <c s="25" t="s">
        <v>53</v>
      </c>
      <c s="30" t="s">
        <v>108</v>
      </c>
      <c s="31" t="s">
        <v>76</v>
      </c>
      <c s="32">
        <v>2608.375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38.25">
      <c r="A44" s="34" t="s">
        <v>50</v>
      </c>
      <c r="E44" s="35" t="s">
        <v>109</v>
      </c>
    </row>
    <row r="45" spans="1:5" ht="25.5">
      <c r="A45" s="39" t="s">
        <v>52</v>
      </c>
      <c r="E45" s="37" t="s">
        <v>110</v>
      </c>
    </row>
    <row r="46" spans="1:16" ht="12.75">
      <c r="A46" s="25" t="s">
        <v>45</v>
      </c>
      <c s="29" t="s">
        <v>111</v>
      </c>
      <c s="29" t="s">
        <v>112</v>
      </c>
      <c s="25" t="s">
        <v>53</v>
      </c>
      <c s="30" t="s">
        <v>113</v>
      </c>
      <c s="31" t="s">
        <v>76</v>
      </c>
      <c s="32">
        <v>229.12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114</v>
      </c>
    </row>
    <row r="48" spans="1:5" ht="12.75">
      <c r="A48" s="39" t="s">
        <v>52</v>
      </c>
      <c r="E48" s="37" t="s">
        <v>115</v>
      </c>
    </row>
    <row r="49" spans="1:16" ht="12.75">
      <c r="A49" s="25" t="s">
        <v>45</v>
      </c>
      <c s="29" t="s">
        <v>116</v>
      </c>
      <c s="29" t="s">
        <v>117</v>
      </c>
      <c s="25" t="s">
        <v>53</v>
      </c>
      <c s="30" t="s">
        <v>118</v>
      </c>
      <c s="31" t="s">
        <v>76</v>
      </c>
      <c s="32">
        <v>337.255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119</v>
      </c>
    </row>
    <row r="51" spans="1:5" ht="63.75">
      <c r="A51" s="39" t="s">
        <v>52</v>
      </c>
      <c r="E51" s="37" t="s">
        <v>100</v>
      </c>
    </row>
    <row r="52" spans="1:16" ht="12.75">
      <c r="A52" s="25" t="s">
        <v>45</v>
      </c>
      <c s="29" t="s">
        <v>120</v>
      </c>
      <c s="29" t="s">
        <v>121</v>
      </c>
      <c s="25" t="s">
        <v>53</v>
      </c>
      <c s="30" t="s">
        <v>122</v>
      </c>
      <c s="31" t="s">
        <v>76</v>
      </c>
      <c s="32">
        <v>574.62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50</v>
      </c>
      <c r="E53" s="35" t="s">
        <v>123</v>
      </c>
    </row>
    <row r="54" spans="1:5" ht="25.5">
      <c r="A54" s="39" t="s">
        <v>52</v>
      </c>
      <c r="E54" s="37" t="s">
        <v>124</v>
      </c>
    </row>
    <row r="55" spans="1:16" ht="12.75">
      <c r="A55" s="25" t="s">
        <v>45</v>
      </c>
      <c s="29" t="s">
        <v>125</v>
      </c>
      <c s="29" t="s">
        <v>126</v>
      </c>
      <c s="25" t="s">
        <v>53</v>
      </c>
      <c s="30" t="s">
        <v>127</v>
      </c>
      <c s="31" t="s">
        <v>128</v>
      </c>
      <c s="32">
        <v>1731.638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129</v>
      </c>
    </row>
    <row r="57" spans="1:5" ht="25.5">
      <c r="A57" s="39" t="s">
        <v>52</v>
      </c>
      <c r="E57" s="37" t="s">
        <v>130</v>
      </c>
    </row>
    <row r="58" spans="1:16" ht="12.75">
      <c r="A58" s="25" t="s">
        <v>45</v>
      </c>
      <c s="29" t="s">
        <v>131</v>
      </c>
      <c s="29" t="s">
        <v>132</v>
      </c>
      <c s="25" t="s">
        <v>53</v>
      </c>
      <c s="30" t="s">
        <v>133</v>
      </c>
      <c s="31" t="s">
        <v>134</v>
      </c>
      <c s="32">
        <v>2283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129</v>
      </c>
    </row>
    <row r="60" spans="1:5" ht="25.5">
      <c r="A60" s="39" t="s">
        <v>52</v>
      </c>
      <c r="E60" s="37" t="s">
        <v>135</v>
      </c>
    </row>
    <row r="61" spans="1:16" ht="12.75">
      <c r="A61" s="25" t="s">
        <v>45</v>
      </c>
      <c s="29" t="s">
        <v>136</v>
      </c>
      <c s="29" t="s">
        <v>137</v>
      </c>
      <c s="25" t="s">
        <v>53</v>
      </c>
      <c s="30" t="s">
        <v>138</v>
      </c>
      <c s="31" t="s">
        <v>139</v>
      </c>
      <c s="32">
        <v>9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129</v>
      </c>
    </row>
    <row r="63" spans="1:5" ht="12.75">
      <c r="A63" s="39" t="s">
        <v>52</v>
      </c>
      <c r="E63" s="37" t="s">
        <v>140</v>
      </c>
    </row>
    <row r="64" spans="1:16" ht="12.75">
      <c r="A64" s="25" t="s">
        <v>45</v>
      </c>
      <c s="29" t="s">
        <v>141</v>
      </c>
      <c s="29" t="s">
        <v>142</v>
      </c>
      <c s="25" t="s">
        <v>53</v>
      </c>
      <c s="30" t="s">
        <v>143</v>
      </c>
      <c s="31" t="s">
        <v>134</v>
      </c>
      <c s="32">
        <v>55.9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129</v>
      </c>
    </row>
    <row r="66" spans="1:5" ht="12.75">
      <c r="A66" s="39" t="s">
        <v>52</v>
      </c>
      <c r="E66" s="37" t="s">
        <v>144</v>
      </c>
    </row>
    <row r="67" spans="1:16" ht="12.75">
      <c r="A67" s="25" t="s">
        <v>45</v>
      </c>
      <c s="29" t="s">
        <v>145</v>
      </c>
      <c s="29" t="s">
        <v>146</v>
      </c>
      <c s="25" t="s">
        <v>85</v>
      </c>
      <c s="30" t="s">
        <v>147</v>
      </c>
      <c s="31" t="s">
        <v>76</v>
      </c>
      <c s="32">
        <v>229.12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148</v>
      </c>
    </row>
    <row r="69" spans="1:5" ht="25.5">
      <c r="A69" s="39" t="s">
        <v>52</v>
      </c>
      <c r="E69" s="37" t="s">
        <v>149</v>
      </c>
    </row>
    <row r="70" spans="1:16" ht="12.75">
      <c r="A70" s="25" t="s">
        <v>45</v>
      </c>
      <c s="29" t="s">
        <v>150</v>
      </c>
      <c s="29" t="s">
        <v>146</v>
      </c>
      <c s="25" t="s">
        <v>90</v>
      </c>
      <c s="30" t="s">
        <v>147</v>
      </c>
      <c s="31" t="s">
        <v>76</v>
      </c>
      <c s="32">
        <v>2850.175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151</v>
      </c>
    </row>
    <row r="72" spans="1:5" ht="38.25">
      <c r="A72" s="39" t="s">
        <v>52</v>
      </c>
      <c r="E72" s="37" t="s">
        <v>152</v>
      </c>
    </row>
    <row r="73" spans="1:16" ht="12.75">
      <c r="A73" s="25" t="s">
        <v>45</v>
      </c>
      <c s="29" t="s">
        <v>153</v>
      </c>
      <c s="29" t="s">
        <v>154</v>
      </c>
      <c s="25" t="s">
        <v>53</v>
      </c>
      <c s="30" t="s">
        <v>155</v>
      </c>
      <c s="31" t="s">
        <v>76</v>
      </c>
      <c s="32">
        <v>2608.375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25.5">
      <c r="A74" s="34" t="s">
        <v>50</v>
      </c>
      <c r="E74" s="35" t="s">
        <v>156</v>
      </c>
    </row>
    <row r="75" spans="1:5" ht="25.5">
      <c r="A75" s="39" t="s">
        <v>52</v>
      </c>
      <c r="E75" s="37" t="s">
        <v>157</v>
      </c>
    </row>
    <row r="76" spans="1:16" ht="12.75">
      <c r="A76" s="25" t="s">
        <v>45</v>
      </c>
      <c s="29" t="s">
        <v>158</v>
      </c>
      <c s="29" t="s">
        <v>159</v>
      </c>
      <c s="25" t="s">
        <v>53</v>
      </c>
      <c s="30" t="s">
        <v>160</v>
      </c>
      <c s="31" t="s">
        <v>76</v>
      </c>
      <c s="32">
        <v>9.3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161</v>
      </c>
    </row>
    <row r="78" spans="1:5" ht="12.75">
      <c r="A78" s="39" t="s">
        <v>52</v>
      </c>
      <c r="E78" s="37" t="s">
        <v>162</v>
      </c>
    </row>
    <row r="79" spans="1:16" ht="12.75">
      <c r="A79" s="25" t="s">
        <v>45</v>
      </c>
      <c s="29" t="s">
        <v>163</v>
      </c>
      <c s="29" t="s">
        <v>164</v>
      </c>
      <c s="25" t="s">
        <v>85</v>
      </c>
      <c s="30" t="s">
        <v>165</v>
      </c>
      <c s="31" t="s">
        <v>128</v>
      </c>
      <c s="32">
        <v>572.8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53</v>
      </c>
    </row>
    <row r="81" spans="1:5" ht="12.75">
      <c r="A81" s="39" t="s">
        <v>52</v>
      </c>
      <c r="E81" s="37" t="s">
        <v>166</v>
      </c>
    </row>
    <row r="82" spans="1:16" ht="12.75">
      <c r="A82" s="25" t="s">
        <v>45</v>
      </c>
      <c s="29" t="s">
        <v>167</v>
      </c>
      <c s="29" t="s">
        <v>164</v>
      </c>
      <c s="25" t="s">
        <v>90</v>
      </c>
      <c s="30" t="s">
        <v>165</v>
      </c>
      <c s="31" t="s">
        <v>128</v>
      </c>
      <c s="32">
        <v>5216.75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168</v>
      </c>
    </row>
    <row r="84" spans="1:5" ht="25.5">
      <c r="A84" s="39" t="s">
        <v>52</v>
      </c>
      <c r="E84" s="37" t="s">
        <v>169</v>
      </c>
    </row>
    <row r="85" spans="1:16" ht="12.75">
      <c r="A85" s="25" t="s">
        <v>45</v>
      </c>
      <c s="29" t="s">
        <v>170</v>
      </c>
      <c s="29" t="s">
        <v>171</v>
      </c>
      <c s="25" t="s">
        <v>53</v>
      </c>
      <c s="30" t="s">
        <v>172</v>
      </c>
      <c s="31" t="s">
        <v>128</v>
      </c>
      <c s="32">
        <v>3830.8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173</v>
      </c>
    </row>
    <row r="87" spans="1:5" ht="25.5">
      <c r="A87" s="39" t="s">
        <v>52</v>
      </c>
      <c r="E87" s="37" t="s">
        <v>174</v>
      </c>
    </row>
    <row r="88" spans="1:16" ht="12.75">
      <c r="A88" s="25" t="s">
        <v>45</v>
      </c>
      <c s="29" t="s">
        <v>175</v>
      </c>
      <c s="29" t="s">
        <v>176</v>
      </c>
      <c s="25" t="s">
        <v>53</v>
      </c>
      <c s="30" t="s">
        <v>177</v>
      </c>
      <c s="31" t="s">
        <v>128</v>
      </c>
      <c s="32">
        <v>3830.8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178</v>
      </c>
    </row>
    <row r="90" spans="1:5" ht="25.5">
      <c r="A90" s="39" t="s">
        <v>52</v>
      </c>
      <c r="E90" s="37" t="s">
        <v>174</v>
      </c>
    </row>
    <row r="91" spans="1:16" ht="12.75">
      <c r="A91" s="25" t="s">
        <v>45</v>
      </c>
      <c s="29" t="s">
        <v>179</v>
      </c>
      <c s="29" t="s">
        <v>180</v>
      </c>
      <c s="25" t="s">
        <v>53</v>
      </c>
      <c s="30" t="s">
        <v>181</v>
      </c>
      <c s="31" t="s">
        <v>128</v>
      </c>
      <c s="32">
        <v>3830.8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182</v>
      </c>
    </row>
    <row r="93" spans="1:5" ht="25.5">
      <c r="A93" s="39" t="s">
        <v>52</v>
      </c>
      <c r="E93" s="37" t="s">
        <v>174</v>
      </c>
    </row>
    <row r="94" spans="1:16" ht="12.75">
      <c r="A94" s="25" t="s">
        <v>45</v>
      </c>
      <c s="29" t="s">
        <v>183</v>
      </c>
      <c s="29" t="s">
        <v>184</v>
      </c>
      <c s="25" t="s">
        <v>53</v>
      </c>
      <c s="30" t="s">
        <v>185</v>
      </c>
      <c s="31" t="s">
        <v>128</v>
      </c>
      <c s="32">
        <v>3830.8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53</v>
      </c>
    </row>
    <row r="96" spans="1:5" ht="25.5">
      <c r="A96" s="36" t="s">
        <v>52</v>
      </c>
      <c r="E96" s="37" t="s">
        <v>174</v>
      </c>
    </row>
    <row r="97" spans="1:18" ht="12.75" customHeight="1">
      <c r="A97" s="6" t="s">
        <v>43</v>
      </c>
      <c s="6"/>
      <c s="41" t="s">
        <v>35</v>
      </c>
      <c s="6"/>
      <c s="27" t="s">
        <v>186</v>
      </c>
      <c s="6"/>
      <c s="6"/>
      <c s="6"/>
      <c s="42">
        <f>0+Q97</f>
      </c>
      <c r="O97">
        <f>0+R97</f>
      </c>
      <c r="Q97">
        <f>0+I98+I101+I104+I107+I110+I113+I116+I119+I122+I125+I128+I131+I134+I137+I140+I143</f>
      </c>
      <c>
        <f>0+O98+O101+O104+O107+O110+O113+O116+O119+O122+O125+O128+O131+O134+O137+O140+O143</f>
      </c>
    </row>
    <row r="98" spans="1:16" ht="12.75">
      <c r="A98" s="25" t="s">
        <v>45</v>
      </c>
      <c s="29" t="s">
        <v>187</v>
      </c>
      <c s="29" t="s">
        <v>188</v>
      </c>
      <c s="25" t="s">
        <v>53</v>
      </c>
      <c s="30" t="s">
        <v>189</v>
      </c>
      <c s="31" t="s">
        <v>128</v>
      </c>
      <c s="32">
        <v>5486.3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190</v>
      </c>
    </row>
    <row r="100" spans="1:5" ht="51">
      <c r="A100" s="39" t="s">
        <v>52</v>
      </c>
      <c r="E100" s="37" t="s">
        <v>191</v>
      </c>
    </row>
    <row r="101" spans="1:16" ht="12.75">
      <c r="A101" s="25" t="s">
        <v>45</v>
      </c>
      <c s="29" t="s">
        <v>192</v>
      </c>
      <c s="29" t="s">
        <v>193</v>
      </c>
      <c s="25" t="s">
        <v>53</v>
      </c>
      <c s="30" t="s">
        <v>194</v>
      </c>
      <c s="31" t="s">
        <v>128</v>
      </c>
      <c s="32">
        <v>6661.05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195</v>
      </c>
    </row>
    <row r="103" spans="1:5" ht="76.5">
      <c r="A103" s="39" t="s">
        <v>52</v>
      </c>
      <c r="E103" s="37" t="s">
        <v>196</v>
      </c>
    </row>
    <row r="104" spans="1:16" ht="12.75">
      <c r="A104" s="25" t="s">
        <v>45</v>
      </c>
      <c s="29" t="s">
        <v>197</v>
      </c>
      <c s="29" t="s">
        <v>198</v>
      </c>
      <c s="25" t="s">
        <v>53</v>
      </c>
      <c s="30" t="s">
        <v>199</v>
      </c>
      <c s="31" t="s">
        <v>128</v>
      </c>
      <c s="32">
        <v>1296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200</v>
      </c>
    </row>
    <row r="106" spans="1:5" ht="25.5">
      <c r="A106" s="39" t="s">
        <v>52</v>
      </c>
      <c r="E106" s="37" t="s">
        <v>201</v>
      </c>
    </row>
    <row r="107" spans="1:16" ht="12.75">
      <c r="A107" s="25" t="s">
        <v>45</v>
      </c>
      <c s="29" t="s">
        <v>202</v>
      </c>
      <c s="29" t="s">
        <v>203</v>
      </c>
      <c s="25" t="s">
        <v>53</v>
      </c>
      <c s="30" t="s">
        <v>204</v>
      </c>
      <c s="31" t="s">
        <v>128</v>
      </c>
      <c s="32">
        <v>572.8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205</v>
      </c>
    </row>
    <row r="109" spans="1:5" ht="12.75">
      <c r="A109" s="39" t="s">
        <v>52</v>
      </c>
      <c r="E109" s="37" t="s">
        <v>166</v>
      </c>
    </row>
    <row r="110" spans="1:16" ht="12.75">
      <c r="A110" s="25" t="s">
        <v>45</v>
      </c>
      <c s="29" t="s">
        <v>206</v>
      </c>
      <c s="29" t="s">
        <v>207</v>
      </c>
      <c s="25" t="s">
        <v>53</v>
      </c>
      <c s="30" t="s">
        <v>208</v>
      </c>
      <c s="31" t="s">
        <v>128</v>
      </c>
      <c s="32">
        <v>572.8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209</v>
      </c>
    </row>
    <row r="112" spans="1:5" ht="12.75">
      <c r="A112" s="39" t="s">
        <v>52</v>
      </c>
      <c r="E112" s="37" t="s">
        <v>166</v>
      </c>
    </row>
    <row r="113" spans="1:16" ht="12.75">
      <c r="A113" s="25" t="s">
        <v>45</v>
      </c>
      <c s="29" t="s">
        <v>210</v>
      </c>
      <c s="29" t="s">
        <v>211</v>
      </c>
      <c s="25" t="s">
        <v>53</v>
      </c>
      <c s="30" t="s">
        <v>212</v>
      </c>
      <c s="31" t="s">
        <v>128</v>
      </c>
      <c s="32">
        <v>2956.824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89.25">
      <c r="A114" s="34" t="s">
        <v>50</v>
      </c>
      <c r="E114" s="35" t="s">
        <v>213</v>
      </c>
    </row>
    <row r="115" spans="1:5" ht="25.5">
      <c r="A115" s="39" t="s">
        <v>52</v>
      </c>
      <c r="E115" s="37" t="s">
        <v>214</v>
      </c>
    </row>
    <row r="116" spans="1:16" ht="12.75">
      <c r="A116" s="25" t="s">
        <v>45</v>
      </c>
      <c s="29" t="s">
        <v>215</v>
      </c>
      <c s="29" t="s">
        <v>216</v>
      </c>
      <c s="25" t="s">
        <v>53</v>
      </c>
      <c s="30" t="s">
        <v>217</v>
      </c>
      <c s="31" t="s">
        <v>128</v>
      </c>
      <c s="32">
        <v>1804.5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218</v>
      </c>
    </row>
    <row r="118" spans="1:5" ht="25.5">
      <c r="A118" s="39" t="s">
        <v>52</v>
      </c>
      <c r="E118" s="37" t="s">
        <v>219</v>
      </c>
    </row>
    <row r="119" spans="1:16" ht="12.75">
      <c r="A119" s="25" t="s">
        <v>45</v>
      </c>
      <c s="29" t="s">
        <v>220</v>
      </c>
      <c s="29" t="s">
        <v>221</v>
      </c>
      <c s="25" t="s">
        <v>53</v>
      </c>
      <c s="30" t="s">
        <v>222</v>
      </c>
      <c s="31" t="s">
        <v>128</v>
      </c>
      <c s="32">
        <v>9318.45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223</v>
      </c>
    </row>
    <row r="121" spans="1:5" ht="25.5">
      <c r="A121" s="39" t="s">
        <v>52</v>
      </c>
      <c r="E121" s="37" t="s">
        <v>224</v>
      </c>
    </row>
    <row r="122" spans="1:16" ht="12.75">
      <c r="A122" s="25" t="s">
        <v>45</v>
      </c>
      <c s="29" t="s">
        <v>225</v>
      </c>
      <c s="29" t="s">
        <v>226</v>
      </c>
      <c s="25" t="s">
        <v>85</v>
      </c>
      <c s="30" t="s">
        <v>227</v>
      </c>
      <c s="31" t="s">
        <v>128</v>
      </c>
      <c s="32">
        <v>18018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228</v>
      </c>
    </row>
    <row r="124" spans="1:5" ht="25.5">
      <c r="A124" s="39" t="s">
        <v>52</v>
      </c>
      <c r="E124" s="37" t="s">
        <v>229</v>
      </c>
    </row>
    <row r="125" spans="1:16" ht="12.75">
      <c r="A125" s="25" t="s">
        <v>45</v>
      </c>
      <c s="29" t="s">
        <v>230</v>
      </c>
      <c s="29" t="s">
        <v>226</v>
      </c>
      <c s="25" t="s">
        <v>90</v>
      </c>
      <c s="30" t="s">
        <v>227</v>
      </c>
      <c s="31" t="s">
        <v>128</v>
      </c>
      <c s="32">
        <v>17503.2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231</v>
      </c>
    </row>
    <row r="127" spans="1:5" ht="25.5">
      <c r="A127" s="39" t="s">
        <v>52</v>
      </c>
      <c r="E127" s="37" t="s">
        <v>232</v>
      </c>
    </row>
    <row r="128" spans="1:16" ht="12.75">
      <c r="A128" s="25" t="s">
        <v>45</v>
      </c>
      <c s="29" t="s">
        <v>233</v>
      </c>
      <c s="29" t="s">
        <v>234</v>
      </c>
      <c s="25" t="s">
        <v>53</v>
      </c>
      <c s="30" t="s">
        <v>235</v>
      </c>
      <c s="31" t="s">
        <v>128</v>
      </c>
      <c s="32">
        <v>17160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236</v>
      </c>
    </row>
    <row r="130" spans="1:5" ht="12.75">
      <c r="A130" s="39" t="s">
        <v>52</v>
      </c>
      <c r="E130" s="37" t="s">
        <v>237</v>
      </c>
    </row>
    <row r="131" spans="1:16" ht="12.75">
      <c r="A131" s="25" t="s">
        <v>45</v>
      </c>
      <c s="29" t="s">
        <v>238</v>
      </c>
      <c s="29" t="s">
        <v>239</v>
      </c>
      <c s="25" t="s">
        <v>53</v>
      </c>
      <c s="30" t="s">
        <v>240</v>
      </c>
      <c s="31" t="s">
        <v>128</v>
      </c>
      <c s="32">
        <v>17846.4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241</v>
      </c>
    </row>
    <row r="133" spans="1:5" ht="25.5">
      <c r="A133" s="39" t="s">
        <v>52</v>
      </c>
      <c r="E133" s="37" t="s">
        <v>242</v>
      </c>
    </row>
    <row r="134" spans="1:16" ht="12.75">
      <c r="A134" s="25" t="s">
        <v>45</v>
      </c>
      <c s="29" t="s">
        <v>243</v>
      </c>
      <c s="29" t="s">
        <v>244</v>
      </c>
      <c s="25" t="s">
        <v>53</v>
      </c>
      <c s="30" t="s">
        <v>245</v>
      </c>
      <c s="31" t="s">
        <v>128</v>
      </c>
      <c s="32">
        <v>2874.9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246</v>
      </c>
    </row>
    <row r="136" spans="1:5" ht="25.5">
      <c r="A136" s="39" t="s">
        <v>52</v>
      </c>
      <c r="E136" s="37" t="s">
        <v>247</v>
      </c>
    </row>
    <row r="137" spans="1:16" ht="12.75">
      <c r="A137" s="25" t="s">
        <v>45</v>
      </c>
      <c s="29" t="s">
        <v>248</v>
      </c>
      <c s="29" t="s">
        <v>249</v>
      </c>
      <c s="25" t="s">
        <v>53</v>
      </c>
      <c s="30" t="s">
        <v>250</v>
      </c>
      <c s="31" t="s">
        <v>128</v>
      </c>
      <c s="32">
        <v>6349.41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251</v>
      </c>
    </row>
    <row r="139" spans="1:5" ht="25.5">
      <c r="A139" s="39" t="s">
        <v>52</v>
      </c>
      <c r="E139" s="37" t="s">
        <v>252</v>
      </c>
    </row>
    <row r="140" spans="1:16" ht="12.75">
      <c r="A140" s="25" t="s">
        <v>45</v>
      </c>
      <c s="29" t="s">
        <v>253</v>
      </c>
      <c s="29" t="s">
        <v>254</v>
      </c>
      <c s="25" t="s">
        <v>53</v>
      </c>
      <c s="30" t="s">
        <v>255</v>
      </c>
      <c s="31" t="s">
        <v>128</v>
      </c>
      <c s="32">
        <v>31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256</v>
      </c>
    </row>
    <row r="142" spans="1:5" ht="12.75">
      <c r="A142" s="39" t="s">
        <v>52</v>
      </c>
      <c r="E142" s="37" t="s">
        <v>257</v>
      </c>
    </row>
    <row r="143" spans="1:16" ht="12.75">
      <c r="A143" s="25" t="s">
        <v>45</v>
      </c>
      <c s="29" t="s">
        <v>258</v>
      </c>
      <c s="29" t="s">
        <v>259</v>
      </c>
      <c s="25" t="s">
        <v>53</v>
      </c>
      <c s="30" t="s">
        <v>260</v>
      </c>
      <c s="31" t="s">
        <v>134</v>
      </c>
      <c s="32">
        <v>192.4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53</v>
      </c>
    </row>
    <row r="145" spans="1:5" ht="25.5">
      <c r="A145" s="36" t="s">
        <v>52</v>
      </c>
      <c r="E145" s="37" t="s">
        <v>261</v>
      </c>
    </row>
    <row r="146" spans="1:18" ht="12.75" customHeight="1">
      <c r="A146" s="6" t="s">
        <v>43</v>
      </c>
      <c s="6"/>
      <c s="41" t="s">
        <v>83</v>
      </c>
      <c s="6"/>
      <c s="27" t="s">
        <v>262</v>
      </c>
      <c s="6"/>
      <c s="6"/>
      <c s="6"/>
      <c s="42">
        <f>0+Q146</f>
      </c>
      <c r="O146">
        <f>0+R146</f>
      </c>
      <c r="Q146">
        <f>0+I147</f>
      </c>
      <c>
        <f>0+O147</f>
      </c>
    </row>
    <row r="147" spans="1:16" ht="12.75">
      <c r="A147" s="25" t="s">
        <v>45</v>
      </c>
      <c s="29" t="s">
        <v>263</v>
      </c>
      <c s="29" t="s">
        <v>264</v>
      </c>
      <c s="25" t="s">
        <v>53</v>
      </c>
      <c s="30" t="s">
        <v>265</v>
      </c>
      <c s="31" t="s">
        <v>139</v>
      </c>
      <c s="32">
        <v>4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25.5">
      <c r="A148" s="34" t="s">
        <v>50</v>
      </c>
      <c r="E148" s="35" t="s">
        <v>266</v>
      </c>
    </row>
    <row r="149" spans="1:5" ht="12.75">
      <c r="A149" s="36" t="s">
        <v>52</v>
      </c>
      <c r="E149" s="37" t="s">
        <v>267</v>
      </c>
    </row>
    <row r="150" spans="1:18" ht="12.75" customHeight="1">
      <c r="A150" s="6" t="s">
        <v>43</v>
      </c>
      <c s="6"/>
      <c s="41" t="s">
        <v>89</v>
      </c>
      <c s="6"/>
      <c s="27" t="s">
        <v>268</v>
      </c>
      <c s="6"/>
      <c s="6"/>
      <c s="6"/>
      <c s="42">
        <f>0+Q150</f>
      </c>
      <c r="O150">
        <f>0+R150</f>
      </c>
      <c r="Q150">
        <f>0+I151+I154+I157+I160+I163+I166+I169+I172</f>
      </c>
      <c>
        <f>0+O151+O154+O157+O160+O163+O166+O169+O172</f>
      </c>
    </row>
    <row r="151" spans="1:16" ht="12.75">
      <c r="A151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134</v>
      </c>
      <c s="32">
        <v>84.5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25.5">
      <c r="A152" s="34" t="s">
        <v>50</v>
      </c>
      <c r="E152" s="35" t="s">
        <v>272</v>
      </c>
    </row>
    <row r="153" spans="1:5" ht="25.5">
      <c r="A153" s="39" t="s">
        <v>52</v>
      </c>
      <c r="E153" s="37" t="s">
        <v>273</v>
      </c>
    </row>
    <row r="154" spans="1:16" ht="12.75">
      <c r="A154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134</v>
      </c>
      <c s="32">
        <v>17.2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25.5">
      <c r="A155" s="34" t="s">
        <v>50</v>
      </c>
      <c r="E155" s="35" t="s">
        <v>277</v>
      </c>
    </row>
    <row r="156" spans="1:5" ht="12.75">
      <c r="A156" s="39" t="s">
        <v>52</v>
      </c>
      <c r="E156" s="37" t="s">
        <v>278</v>
      </c>
    </row>
    <row r="157" spans="1:16" ht="12.75">
      <c r="A157" s="25" t="s">
        <v>45</v>
      </c>
      <c s="29" t="s">
        <v>279</v>
      </c>
      <c s="29" t="s">
        <v>280</v>
      </c>
      <c s="25" t="s">
        <v>53</v>
      </c>
      <c s="30" t="s">
        <v>281</v>
      </c>
      <c s="31" t="s">
        <v>139</v>
      </c>
      <c s="32">
        <v>20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53</v>
      </c>
    </row>
    <row r="159" spans="1:5" ht="12.75">
      <c r="A159" s="39" t="s">
        <v>52</v>
      </c>
      <c r="E159" s="37" t="s">
        <v>282</v>
      </c>
    </row>
    <row r="160" spans="1:16" ht="12.75">
      <c r="A160" s="25" t="s">
        <v>45</v>
      </c>
      <c s="29" t="s">
        <v>283</v>
      </c>
      <c s="29" t="s">
        <v>284</v>
      </c>
      <c s="25" t="s">
        <v>53</v>
      </c>
      <c s="30" t="s">
        <v>285</v>
      </c>
      <c s="31" t="s">
        <v>139</v>
      </c>
      <c s="32">
        <v>12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53</v>
      </c>
    </row>
    <row r="162" spans="1:5" ht="12.75">
      <c r="A162" s="39" t="s">
        <v>52</v>
      </c>
      <c r="E162" s="37" t="s">
        <v>286</v>
      </c>
    </row>
    <row r="163" spans="1:16" ht="12.75">
      <c r="A163" s="25" t="s">
        <v>45</v>
      </c>
      <c s="29" t="s">
        <v>287</v>
      </c>
      <c s="29" t="s">
        <v>288</v>
      </c>
      <c s="25" t="s">
        <v>53</v>
      </c>
      <c s="30" t="s">
        <v>289</v>
      </c>
      <c s="31" t="s">
        <v>139</v>
      </c>
      <c s="32">
        <v>9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12.75">
      <c r="A164" s="34" t="s">
        <v>50</v>
      </c>
      <c r="E164" s="35" t="s">
        <v>53</v>
      </c>
    </row>
    <row r="165" spans="1:5" ht="12.75">
      <c r="A165" s="39" t="s">
        <v>52</v>
      </c>
      <c r="E165" s="37" t="s">
        <v>290</v>
      </c>
    </row>
    <row r="166" spans="1:16" ht="12.75">
      <c r="A166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134</v>
      </c>
      <c s="32">
        <v>55.9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294</v>
      </c>
    </row>
    <row r="168" spans="1:5" ht="25.5">
      <c r="A168" s="39" t="s">
        <v>52</v>
      </c>
      <c r="E168" s="37" t="s">
        <v>295</v>
      </c>
    </row>
    <row r="169" spans="1:16" ht="12.75">
      <c r="A169" s="25" t="s">
        <v>45</v>
      </c>
      <c s="29" t="s">
        <v>296</v>
      </c>
      <c s="29" t="s">
        <v>297</v>
      </c>
      <c s="25" t="s">
        <v>53</v>
      </c>
      <c s="30" t="s">
        <v>298</v>
      </c>
      <c s="31" t="s">
        <v>134</v>
      </c>
      <c s="32">
        <v>101.7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299</v>
      </c>
    </row>
    <row r="171" spans="1:5" ht="12.75">
      <c r="A171" s="39" t="s">
        <v>52</v>
      </c>
      <c r="E171" s="37" t="s">
        <v>300</v>
      </c>
    </row>
    <row r="172" spans="1:16" ht="12.75">
      <c r="A172" s="25" t="s">
        <v>45</v>
      </c>
      <c s="29" t="s">
        <v>301</v>
      </c>
      <c s="29" t="s">
        <v>302</v>
      </c>
      <c s="25" t="s">
        <v>53</v>
      </c>
      <c s="30" t="s">
        <v>303</v>
      </c>
      <c s="31" t="s">
        <v>139</v>
      </c>
      <c s="32">
        <v>20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304</v>
      </c>
    </row>
    <row r="174" spans="1:5" ht="12.75">
      <c r="A174" s="36" t="s">
        <v>52</v>
      </c>
      <c r="E174" s="37" t="s">
        <v>305</v>
      </c>
    </row>
    <row r="175" spans="1:18" ht="12.75" customHeight="1">
      <c r="A175" s="6" t="s">
        <v>43</v>
      </c>
      <c s="6"/>
      <c s="41" t="s">
        <v>40</v>
      </c>
      <c s="6"/>
      <c s="27" t="s">
        <v>306</v>
      </c>
      <c s="6"/>
      <c s="6"/>
      <c s="6"/>
      <c s="42">
        <f>0+Q175</f>
      </c>
      <c r="O175">
        <f>0+R175</f>
      </c>
      <c r="Q175">
        <f>0+I176+I179+I182+I185+I188+I191+I194+I197+I200+I203+I206+I209+I212+I215+I218+I221+I224</f>
      </c>
      <c>
        <f>0+O176+O179+O182+O185+O188+O191+O194+O197+O200+O203+O206+O209+O212+O215+O218+O221+O224</f>
      </c>
    </row>
    <row r="176" spans="1:16" ht="25.5">
      <c r="A176" s="25" t="s">
        <v>45</v>
      </c>
      <c s="29" t="s">
        <v>307</v>
      </c>
      <c s="29" t="s">
        <v>308</v>
      </c>
      <c s="25" t="s">
        <v>53</v>
      </c>
      <c s="30" t="s">
        <v>309</v>
      </c>
      <c s="31" t="s">
        <v>134</v>
      </c>
      <c s="32">
        <v>335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310</v>
      </c>
    </row>
    <row r="178" spans="1:5" ht="25.5">
      <c r="A178" s="39" t="s">
        <v>52</v>
      </c>
      <c r="E178" s="37" t="s">
        <v>311</v>
      </c>
    </row>
    <row r="179" spans="1:16" ht="12.75">
      <c r="A179" s="25" t="s">
        <v>45</v>
      </c>
      <c s="29" t="s">
        <v>312</v>
      </c>
      <c s="29" t="s">
        <v>313</v>
      </c>
      <c s="25" t="s">
        <v>53</v>
      </c>
      <c s="30" t="s">
        <v>314</v>
      </c>
      <c s="31" t="s">
        <v>139</v>
      </c>
      <c s="32">
        <v>72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315</v>
      </c>
    </row>
    <row r="181" spans="1:5" ht="12.75">
      <c r="A181" s="39" t="s">
        <v>52</v>
      </c>
      <c r="E181" s="37" t="s">
        <v>53</v>
      </c>
    </row>
    <row r="182" spans="1:16" ht="12.75">
      <c r="A182" s="25" t="s">
        <v>45</v>
      </c>
      <c s="29" t="s">
        <v>316</v>
      </c>
      <c s="29" t="s">
        <v>317</v>
      </c>
      <c s="25" t="s">
        <v>53</v>
      </c>
      <c s="30" t="s">
        <v>318</v>
      </c>
      <c s="31" t="s">
        <v>139</v>
      </c>
      <c s="32">
        <v>1</v>
      </c>
      <c s="33">
        <v>0</v>
      </c>
      <c s="33">
        <f>ROUND(ROUND(H182,2)*ROUND(G182,3),2)</f>
      </c>
      <c r="O182">
        <f>(I182*21)/100</f>
      </c>
      <c t="s">
        <v>23</v>
      </c>
    </row>
    <row r="183" spans="1:5" ht="12.75">
      <c r="A183" s="34" t="s">
        <v>50</v>
      </c>
      <c r="E183" s="35" t="s">
        <v>53</v>
      </c>
    </row>
    <row r="184" spans="1:5" ht="12.75">
      <c r="A184" s="39" t="s">
        <v>52</v>
      </c>
      <c r="E184" s="37" t="s">
        <v>319</v>
      </c>
    </row>
    <row r="185" spans="1:16" ht="25.5">
      <c r="A185" s="25" t="s">
        <v>45</v>
      </c>
      <c s="29" t="s">
        <v>320</v>
      </c>
      <c s="29" t="s">
        <v>321</v>
      </c>
      <c s="25" t="s">
        <v>53</v>
      </c>
      <c s="30" t="s">
        <v>322</v>
      </c>
      <c s="31" t="s">
        <v>139</v>
      </c>
      <c s="32">
        <v>21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12.75">
      <c r="A186" s="34" t="s">
        <v>50</v>
      </c>
      <c r="E186" s="35" t="s">
        <v>53</v>
      </c>
    </row>
    <row r="187" spans="1:5" ht="127.5">
      <c r="A187" s="39" t="s">
        <v>52</v>
      </c>
      <c r="E187" s="37" t="s">
        <v>323</v>
      </c>
    </row>
    <row r="188" spans="1:16" ht="25.5">
      <c r="A188" s="25" t="s">
        <v>45</v>
      </c>
      <c s="29" t="s">
        <v>324</v>
      </c>
      <c s="29" t="s">
        <v>325</v>
      </c>
      <c s="25" t="s">
        <v>53</v>
      </c>
      <c s="30" t="s">
        <v>326</v>
      </c>
      <c s="31" t="s">
        <v>139</v>
      </c>
      <c s="32">
        <v>3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53</v>
      </c>
    </row>
    <row r="190" spans="1:5" ht="12.75">
      <c r="A190" s="39" t="s">
        <v>52</v>
      </c>
      <c r="E190" s="37" t="s">
        <v>327</v>
      </c>
    </row>
    <row r="191" spans="1:16" ht="12.75">
      <c r="A191" s="25" t="s">
        <v>45</v>
      </c>
      <c s="29" t="s">
        <v>328</v>
      </c>
      <c s="29" t="s">
        <v>329</v>
      </c>
      <c s="25" t="s">
        <v>53</v>
      </c>
      <c s="30" t="s">
        <v>330</v>
      </c>
      <c s="31" t="s">
        <v>139</v>
      </c>
      <c s="32">
        <v>19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331</v>
      </c>
    </row>
    <row r="193" spans="1:5" ht="102">
      <c r="A193" s="39" t="s">
        <v>52</v>
      </c>
      <c r="E193" s="37" t="s">
        <v>332</v>
      </c>
    </row>
    <row r="194" spans="1:16" ht="25.5">
      <c r="A194" s="25" t="s">
        <v>45</v>
      </c>
      <c s="29" t="s">
        <v>333</v>
      </c>
      <c s="29" t="s">
        <v>334</v>
      </c>
      <c s="25" t="s">
        <v>53</v>
      </c>
      <c s="30" t="s">
        <v>335</v>
      </c>
      <c s="31" t="s">
        <v>139</v>
      </c>
      <c s="32">
        <v>7</v>
      </c>
      <c s="33">
        <v>0</v>
      </c>
      <c s="33">
        <f>ROUND(ROUND(H194,2)*ROUND(G194,3),2)</f>
      </c>
      <c r="O194">
        <f>(I194*21)/100</f>
      </c>
      <c t="s">
        <v>23</v>
      </c>
    </row>
    <row r="195" spans="1:5" ht="12.75">
      <c r="A195" s="34" t="s">
        <v>50</v>
      </c>
      <c r="E195" s="35" t="s">
        <v>53</v>
      </c>
    </row>
    <row r="196" spans="1:5" ht="76.5">
      <c r="A196" s="39" t="s">
        <v>52</v>
      </c>
      <c r="E196" s="37" t="s">
        <v>336</v>
      </c>
    </row>
    <row r="197" spans="1:16" ht="12.75">
      <c r="A197" s="25" t="s">
        <v>45</v>
      </c>
      <c s="29" t="s">
        <v>337</v>
      </c>
      <c s="29" t="s">
        <v>338</v>
      </c>
      <c s="25" t="s">
        <v>53</v>
      </c>
      <c s="30" t="s">
        <v>339</v>
      </c>
      <c s="31" t="s">
        <v>139</v>
      </c>
      <c s="32">
        <v>1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331</v>
      </c>
    </row>
    <row r="199" spans="1:5" ht="25.5">
      <c r="A199" s="39" t="s">
        <v>52</v>
      </c>
      <c r="E199" s="37" t="s">
        <v>340</v>
      </c>
    </row>
    <row r="200" spans="1:16" ht="25.5">
      <c r="A200" s="25" t="s">
        <v>45</v>
      </c>
      <c s="29" t="s">
        <v>341</v>
      </c>
      <c s="29" t="s">
        <v>342</v>
      </c>
      <c s="25" t="s">
        <v>53</v>
      </c>
      <c s="30" t="s">
        <v>343</v>
      </c>
      <c s="31" t="s">
        <v>128</v>
      </c>
      <c s="32">
        <v>794.851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344</v>
      </c>
    </row>
    <row r="202" spans="1:5" ht="89.25">
      <c r="A202" s="39" t="s">
        <v>52</v>
      </c>
      <c r="E202" s="37" t="s">
        <v>345</v>
      </c>
    </row>
    <row r="203" spans="1:16" ht="25.5">
      <c r="A203" s="25" t="s">
        <v>45</v>
      </c>
      <c s="29" t="s">
        <v>346</v>
      </c>
      <c s="29" t="s">
        <v>347</v>
      </c>
      <c s="25" t="s">
        <v>53</v>
      </c>
      <c s="30" t="s">
        <v>348</v>
      </c>
      <c s="31" t="s">
        <v>128</v>
      </c>
      <c s="32">
        <v>36.82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349</v>
      </c>
    </row>
    <row r="205" spans="1:5" ht="25.5">
      <c r="A205" s="39" t="s">
        <v>52</v>
      </c>
      <c r="E205" s="37" t="s">
        <v>350</v>
      </c>
    </row>
    <row r="206" spans="1:16" ht="25.5">
      <c r="A206" s="25" t="s">
        <v>45</v>
      </c>
      <c s="29" t="s">
        <v>351</v>
      </c>
      <c s="29" t="s">
        <v>352</v>
      </c>
      <c s="25" t="s">
        <v>53</v>
      </c>
      <c s="30" t="s">
        <v>353</v>
      </c>
      <c s="31" t="s">
        <v>128</v>
      </c>
      <c s="32">
        <v>758.031</v>
      </c>
      <c s="33">
        <v>0</v>
      </c>
      <c s="33">
        <f>ROUND(ROUND(H206,2)*ROUND(G206,3),2)</f>
      </c>
      <c r="O206">
        <f>(I206*21)/100</f>
      </c>
      <c t="s">
        <v>23</v>
      </c>
    </row>
    <row r="207" spans="1:5" ht="12.75">
      <c r="A207" s="34" t="s">
        <v>50</v>
      </c>
      <c r="E207" s="35" t="s">
        <v>53</v>
      </c>
    </row>
    <row r="208" spans="1:5" ht="76.5">
      <c r="A208" s="39" t="s">
        <v>52</v>
      </c>
      <c r="E208" s="37" t="s">
        <v>354</v>
      </c>
    </row>
    <row r="209" spans="1:16" ht="12.75">
      <c r="A209" s="25" t="s">
        <v>45</v>
      </c>
      <c s="29" t="s">
        <v>355</v>
      </c>
      <c s="29" t="s">
        <v>356</v>
      </c>
      <c s="25" t="s">
        <v>53</v>
      </c>
      <c s="30" t="s">
        <v>357</v>
      </c>
      <c s="31" t="s">
        <v>134</v>
      </c>
      <c s="32">
        <v>15.1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358</v>
      </c>
    </row>
    <row r="211" spans="1:5" ht="12.75">
      <c r="A211" s="39" t="s">
        <v>52</v>
      </c>
      <c r="E211" s="37" t="s">
        <v>359</v>
      </c>
    </row>
    <row r="212" spans="1:16" ht="12.75">
      <c r="A212" s="25" t="s">
        <v>45</v>
      </c>
      <c s="29" t="s">
        <v>360</v>
      </c>
      <c s="29" t="s">
        <v>361</v>
      </c>
      <c s="25" t="s">
        <v>53</v>
      </c>
      <c s="30" t="s">
        <v>362</v>
      </c>
      <c s="31" t="s">
        <v>134</v>
      </c>
      <c s="32">
        <v>1506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25.5">
      <c r="A213" s="34" t="s">
        <v>50</v>
      </c>
      <c r="E213" s="35" t="s">
        <v>363</v>
      </c>
    </row>
    <row r="214" spans="1:5" ht="12.75">
      <c r="A214" s="39" t="s">
        <v>52</v>
      </c>
      <c r="E214" s="37" t="s">
        <v>364</v>
      </c>
    </row>
    <row r="215" spans="1:16" ht="12.75">
      <c r="A215" s="25" t="s">
        <v>45</v>
      </c>
      <c s="29" t="s">
        <v>365</v>
      </c>
      <c s="29" t="s">
        <v>366</v>
      </c>
      <c s="25" t="s">
        <v>53</v>
      </c>
      <c s="30" t="s">
        <v>367</v>
      </c>
      <c s="31" t="s">
        <v>134</v>
      </c>
      <c s="32">
        <v>192.4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53</v>
      </c>
    </row>
    <row r="217" spans="1:5" ht="25.5">
      <c r="A217" s="39" t="s">
        <v>52</v>
      </c>
      <c r="E217" s="37" t="s">
        <v>368</v>
      </c>
    </row>
    <row r="218" spans="1:16" ht="12.75">
      <c r="A218" s="25" t="s">
        <v>45</v>
      </c>
      <c s="29" t="s">
        <v>369</v>
      </c>
      <c s="29" t="s">
        <v>370</v>
      </c>
      <c s="25" t="s">
        <v>53</v>
      </c>
      <c s="30" t="s">
        <v>371</v>
      </c>
      <c s="31" t="s">
        <v>128</v>
      </c>
      <c s="32">
        <v>17500</v>
      </c>
      <c s="33">
        <v>0</v>
      </c>
      <c s="33">
        <f>ROUND(ROUND(H218,2)*ROUND(G218,3),2)</f>
      </c>
      <c r="O218">
        <f>(I218*21)/100</f>
      </c>
      <c t="s">
        <v>23</v>
      </c>
    </row>
    <row r="219" spans="1:5" ht="12.75">
      <c r="A219" s="34" t="s">
        <v>50</v>
      </c>
      <c r="E219" s="35" t="s">
        <v>372</v>
      </c>
    </row>
    <row r="220" spans="1:5" ht="12.75">
      <c r="A220" s="39" t="s">
        <v>52</v>
      </c>
      <c r="E220" s="37" t="s">
        <v>53</v>
      </c>
    </row>
    <row r="221" spans="1:16" ht="12.75">
      <c r="A221" s="25" t="s">
        <v>45</v>
      </c>
      <c s="29" t="s">
        <v>373</v>
      </c>
      <c s="29" t="s">
        <v>374</v>
      </c>
      <c s="25" t="s">
        <v>53</v>
      </c>
      <c s="30" t="s">
        <v>375</v>
      </c>
      <c s="31" t="s">
        <v>139</v>
      </c>
      <c s="32">
        <v>9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25.5">
      <c r="A222" s="34" t="s">
        <v>50</v>
      </c>
      <c r="E222" s="35" t="s">
        <v>376</v>
      </c>
    </row>
    <row r="223" spans="1:5" ht="12.75">
      <c r="A223" s="39" t="s">
        <v>52</v>
      </c>
      <c r="E223" s="37" t="s">
        <v>377</v>
      </c>
    </row>
    <row r="224" spans="1:16" ht="12.75">
      <c r="A224" s="25" t="s">
        <v>45</v>
      </c>
      <c s="29" t="s">
        <v>378</v>
      </c>
      <c s="29" t="s">
        <v>379</v>
      </c>
      <c s="25" t="s">
        <v>53</v>
      </c>
      <c s="30" t="s">
        <v>380</v>
      </c>
      <c s="31" t="s">
        <v>139</v>
      </c>
      <c s="32">
        <v>4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25.5">
      <c r="A225" s="34" t="s">
        <v>50</v>
      </c>
      <c r="E225" s="35" t="s">
        <v>376</v>
      </c>
    </row>
    <row r="226" spans="1:5" ht="12.75">
      <c r="A226" s="36" t="s">
        <v>52</v>
      </c>
      <c r="E226" s="37" t="s">
        <v>267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381</v>
      </c>
      <c s="38">
        <f>0+I8+I15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381</v>
      </c>
      <c s="6"/>
      <c s="18" t="s">
        <v>382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383</v>
      </c>
      <c s="25" t="s">
        <v>53</v>
      </c>
      <c s="30" t="s">
        <v>384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385</v>
      </c>
    </row>
    <row r="11" spans="1:5" ht="12.75">
      <c r="A11" s="39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386</v>
      </c>
      <c s="25" t="s">
        <v>53</v>
      </c>
      <c s="30" t="s">
        <v>387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388</v>
      </c>
    </row>
    <row r="14" spans="1:5" ht="12.75">
      <c r="A14" s="36" t="s">
        <v>52</v>
      </c>
      <c r="E14" s="37" t="s">
        <v>53</v>
      </c>
    </row>
    <row r="15" spans="1:18" ht="12.75" customHeight="1">
      <c r="A15" s="6" t="s">
        <v>43</v>
      </c>
      <c s="6"/>
      <c s="41" t="s">
        <v>40</v>
      </c>
      <c s="6"/>
      <c s="27" t="s">
        <v>306</v>
      </c>
      <c s="6"/>
      <c s="6"/>
      <c s="6"/>
      <c s="42">
        <f>0+Q15</f>
      </c>
      <c r="O15">
        <f>0+R15</f>
      </c>
      <c r="Q15">
        <f>0+I16+I19</f>
      </c>
      <c>
        <f>0+O16+O19</f>
      </c>
    </row>
    <row r="16" spans="1:16" ht="12.75">
      <c r="A16" s="25" t="s">
        <v>45</v>
      </c>
      <c s="29" t="s">
        <v>22</v>
      </c>
      <c s="29" t="s">
        <v>389</v>
      </c>
      <c s="25" t="s">
        <v>47</v>
      </c>
      <c s="30" t="s">
        <v>390</v>
      </c>
      <c s="31" t="s">
        <v>49</v>
      </c>
      <c s="32">
        <v>1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02">
      <c r="A17" s="34" t="s">
        <v>50</v>
      </c>
      <c r="E17" s="35" t="s">
        <v>391</v>
      </c>
    </row>
    <row r="18" spans="1:5" ht="12.75">
      <c r="A18" s="39" t="s">
        <v>52</v>
      </c>
      <c r="E18" s="37" t="s">
        <v>53</v>
      </c>
    </row>
    <row r="19" spans="1:16" ht="12.75">
      <c r="A19" s="25" t="s">
        <v>45</v>
      </c>
      <c s="29" t="s">
        <v>33</v>
      </c>
      <c s="29" t="s">
        <v>392</v>
      </c>
      <c s="25" t="s">
        <v>47</v>
      </c>
      <c s="30" t="s">
        <v>393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02">
      <c r="A20" s="34" t="s">
        <v>50</v>
      </c>
      <c r="E20" s="35" t="s">
        <v>394</v>
      </c>
    </row>
    <row r="21" spans="1:5" ht="12.75">
      <c r="A21" s="36" t="s">
        <v>52</v>
      </c>
      <c r="E21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0+O8+O12+O22+O29+O33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395</v>
      </c>
      <c s="38">
        <f>0+I8+I12+I22+I29+I33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395</v>
      </c>
      <c s="6"/>
      <c s="18" t="s">
        <v>396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73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397</v>
      </c>
      <c s="25" t="s">
        <v>53</v>
      </c>
      <c s="30" t="s">
        <v>398</v>
      </c>
      <c s="31" t="s">
        <v>134</v>
      </c>
      <c s="32">
        <v>28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53</v>
      </c>
    </row>
    <row r="11" spans="1:5" ht="12.75">
      <c r="A11" s="36" t="s">
        <v>52</v>
      </c>
      <c r="E11" s="37" t="s">
        <v>399</v>
      </c>
    </row>
    <row r="12" spans="1:18" ht="12.75" customHeight="1">
      <c r="A12" s="6" t="s">
        <v>43</v>
      </c>
      <c s="6"/>
      <c s="41" t="s">
        <v>33</v>
      </c>
      <c s="6"/>
      <c s="27" t="s">
        <v>400</v>
      </c>
      <c s="6"/>
      <c s="6"/>
      <c s="6"/>
      <c s="42">
        <f>0+Q12</f>
      </c>
      <c r="O12">
        <f>0+R12</f>
      </c>
      <c r="Q12">
        <f>0+I13+I16+I19</f>
      </c>
      <c>
        <f>0+O13+O16+O19</f>
      </c>
    </row>
    <row r="13" spans="1:16" ht="12.75">
      <c r="A13" s="25" t="s">
        <v>45</v>
      </c>
      <c s="29" t="s">
        <v>23</v>
      </c>
      <c s="29" t="s">
        <v>401</v>
      </c>
      <c s="25" t="s">
        <v>53</v>
      </c>
      <c s="30" t="s">
        <v>402</v>
      </c>
      <c s="31" t="s">
        <v>76</v>
      </c>
      <c s="32">
        <v>0.74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53</v>
      </c>
    </row>
    <row r="15" spans="1:5" ht="25.5">
      <c r="A15" s="39" t="s">
        <v>52</v>
      </c>
      <c r="E15" s="37" t="s">
        <v>403</v>
      </c>
    </row>
    <row r="16" spans="1:16" ht="12.75">
      <c r="A16" s="25" t="s">
        <v>45</v>
      </c>
      <c s="29" t="s">
        <v>22</v>
      </c>
      <c s="29" t="s">
        <v>404</v>
      </c>
      <c s="25" t="s">
        <v>53</v>
      </c>
      <c s="30" t="s">
        <v>405</v>
      </c>
      <c s="31" t="s">
        <v>76</v>
      </c>
      <c s="32">
        <v>0.74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53</v>
      </c>
    </row>
    <row r="18" spans="1:5" ht="25.5">
      <c r="A18" s="39" t="s">
        <v>52</v>
      </c>
      <c r="E18" s="37" t="s">
        <v>406</v>
      </c>
    </row>
    <row r="19" spans="1:16" ht="12.75">
      <c r="A19" s="25" t="s">
        <v>45</v>
      </c>
      <c s="29" t="s">
        <v>33</v>
      </c>
      <c s="29" t="s">
        <v>407</v>
      </c>
      <c s="25" t="s">
        <v>53</v>
      </c>
      <c s="30" t="s">
        <v>408</v>
      </c>
      <c s="31" t="s">
        <v>76</v>
      </c>
      <c s="32">
        <v>0.74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53</v>
      </c>
    </row>
    <row r="21" spans="1:5" ht="12.75">
      <c r="A21" s="36" t="s">
        <v>52</v>
      </c>
      <c r="E21" s="37" t="s">
        <v>409</v>
      </c>
    </row>
    <row r="22" spans="1:18" ht="12.75" customHeight="1">
      <c r="A22" s="6" t="s">
        <v>43</v>
      </c>
      <c s="6"/>
      <c s="41" t="s">
        <v>37</v>
      </c>
      <c s="6"/>
      <c s="27" t="s">
        <v>410</v>
      </c>
      <c s="6"/>
      <c s="6"/>
      <c s="6"/>
      <c s="42">
        <f>0+Q22</f>
      </c>
      <c r="O22">
        <f>0+R22</f>
      </c>
      <c r="Q22">
        <f>0+I23+I26</f>
      </c>
      <c>
        <f>0+O23+O26</f>
      </c>
    </row>
    <row r="23" spans="1:16" ht="25.5">
      <c r="A23" s="25" t="s">
        <v>45</v>
      </c>
      <c s="29" t="s">
        <v>35</v>
      </c>
      <c s="29" t="s">
        <v>411</v>
      </c>
      <c s="25" t="s">
        <v>53</v>
      </c>
      <c s="30" t="s">
        <v>412</v>
      </c>
      <c s="31" t="s">
        <v>128</v>
      </c>
      <c s="32">
        <v>10.7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53</v>
      </c>
    </row>
    <row r="25" spans="1:5" ht="12.75">
      <c r="A25" s="39" t="s">
        <v>52</v>
      </c>
      <c r="E25" s="37" t="s">
        <v>413</v>
      </c>
    </row>
    <row r="26" spans="1:16" ht="12.75">
      <c r="A26" s="25" t="s">
        <v>45</v>
      </c>
      <c s="29" t="s">
        <v>37</v>
      </c>
      <c s="29" t="s">
        <v>414</v>
      </c>
      <c s="25" t="s">
        <v>53</v>
      </c>
      <c s="30" t="s">
        <v>415</v>
      </c>
      <c s="31" t="s">
        <v>134</v>
      </c>
      <c s="32">
        <v>20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53</v>
      </c>
    </row>
    <row r="28" spans="1:5" ht="12.75">
      <c r="A28" s="36" t="s">
        <v>52</v>
      </c>
      <c r="E28" s="37" t="s">
        <v>416</v>
      </c>
    </row>
    <row r="29" spans="1:18" ht="12.75" customHeight="1">
      <c r="A29" s="6" t="s">
        <v>43</v>
      </c>
      <c s="6"/>
      <c s="41" t="s">
        <v>83</v>
      </c>
      <c s="6"/>
      <c s="27" t="s">
        <v>262</v>
      </c>
      <c s="6"/>
      <c s="6"/>
      <c s="6"/>
      <c s="42">
        <f>0+Q29</f>
      </c>
      <c r="O29">
        <f>0+R29</f>
      </c>
      <c r="Q29">
        <f>0+I30</f>
      </c>
      <c>
        <f>0+O30</f>
      </c>
    </row>
    <row r="30" spans="1:16" ht="12.75">
      <c r="A30" s="25" t="s">
        <v>45</v>
      </c>
      <c s="29" t="s">
        <v>83</v>
      </c>
      <c s="29" t="s">
        <v>417</v>
      </c>
      <c s="25" t="s">
        <v>53</v>
      </c>
      <c s="30" t="s">
        <v>418</v>
      </c>
      <c s="31" t="s">
        <v>128</v>
      </c>
      <c s="32">
        <v>28.6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53</v>
      </c>
    </row>
    <row r="32" spans="1:5" ht="12.75">
      <c r="A32" s="36" t="s">
        <v>52</v>
      </c>
      <c r="E32" s="37" t="s">
        <v>419</v>
      </c>
    </row>
    <row r="33" spans="1:18" ht="12.75" customHeight="1">
      <c r="A33" s="6" t="s">
        <v>43</v>
      </c>
      <c s="6"/>
      <c s="41" t="s">
        <v>40</v>
      </c>
      <c s="6"/>
      <c s="27" t="s">
        <v>306</v>
      </c>
      <c s="6"/>
      <c s="6"/>
      <c s="6"/>
      <c s="42">
        <f>0+Q33</f>
      </c>
      <c r="O33">
        <f>0+R33</f>
      </c>
      <c r="Q33">
        <f>0+I34+I37+I40+I43+I46+I49+I52+I55</f>
      </c>
      <c>
        <f>0+O34+O37+O40+O43+O46+O49+O52+O55</f>
      </c>
    </row>
    <row r="34" spans="1:16" ht="12.75">
      <c r="A34" s="25" t="s">
        <v>45</v>
      </c>
      <c s="29" t="s">
        <v>89</v>
      </c>
      <c s="29" t="s">
        <v>420</v>
      </c>
      <c s="25" t="s">
        <v>53</v>
      </c>
      <c s="30" t="s">
        <v>421</v>
      </c>
      <c s="31" t="s">
        <v>134</v>
      </c>
      <c s="32">
        <v>12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53</v>
      </c>
    </row>
    <row r="36" spans="1:5" ht="12.75">
      <c r="A36" s="39" t="s">
        <v>52</v>
      </c>
      <c r="E36" s="37" t="s">
        <v>422</v>
      </c>
    </row>
    <row r="37" spans="1:16" ht="25.5">
      <c r="A37" s="25" t="s">
        <v>45</v>
      </c>
      <c s="29" t="s">
        <v>40</v>
      </c>
      <c s="29" t="s">
        <v>423</v>
      </c>
      <c s="25" t="s">
        <v>53</v>
      </c>
      <c s="30" t="s">
        <v>424</v>
      </c>
      <c s="31" t="s">
        <v>134</v>
      </c>
      <c s="32">
        <v>26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53</v>
      </c>
    </row>
    <row r="39" spans="1:5" ht="12.75">
      <c r="A39" s="39" t="s">
        <v>52</v>
      </c>
      <c r="E39" s="37" t="s">
        <v>425</v>
      </c>
    </row>
    <row r="40" spans="1:16" ht="12.75">
      <c r="A40" s="25" t="s">
        <v>45</v>
      </c>
      <c s="29" t="s">
        <v>42</v>
      </c>
      <c s="29" t="s">
        <v>426</v>
      </c>
      <c s="25" t="s">
        <v>53</v>
      </c>
      <c s="30" t="s">
        <v>427</v>
      </c>
      <c s="31" t="s">
        <v>134</v>
      </c>
      <c s="32">
        <v>26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428</v>
      </c>
    </row>
    <row r="42" spans="1:5" ht="12.75">
      <c r="A42" s="39" t="s">
        <v>52</v>
      </c>
      <c r="E42" s="37" t="s">
        <v>429</v>
      </c>
    </row>
    <row r="43" spans="1:16" ht="12.75">
      <c r="A43" s="25" t="s">
        <v>45</v>
      </c>
      <c s="29" t="s">
        <v>101</v>
      </c>
      <c s="29" t="s">
        <v>430</v>
      </c>
      <c s="25" t="s">
        <v>53</v>
      </c>
      <c s="30" t="s">
        <v>431</v>
      </c>
      <c s="31" t="s">
        <v>134</v>
      </c>
      <c s="32">
        <v>28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53</v>
      </c>
    </row>
    <row r="45" spans="1:5" ht="12.75">
      <c r="A45" s="39" t="s">
        <v>52</v>
      </c>
      <c r="E45" s="37" t="s">
        <v>432</v>
      </c>
    </row>
    <row r="46" spans="1:16" ht="12.75">
      <c r="A46" s="25" t="s">
        <v>45</v>
      </c>
      <c s="29" t="s">
        <v>106</v>
      </c>
      <c s="29" t="s">
        <v>433</v>
      </c>
      <c s="25" t="s">
        <v>47</v>
      </c>
      <c s="30" t="s">
        <v>434</v>
      </c>
      <c s="31" t="s">
        <v>134</v>
      </c>
      <c s="32">
        <v>10.7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435</v>
      </c>
    </row>
    <row r="48" spans="1:5" ht="12.75">
      <c r="A48" s="39" t="s">
        <v>52</v>
      </c>
      <c r="E48" s="37" t="s">
        <v>436</v>
      </c>
    </row>
    <row r="49" spans="1:16" ht="12.75">
      <c r="A49" s="25" t="s">
        <v>45</v>
      </c>
      <c s="29" t="s">
        <v>111</v>
      </c>
      <c s="29" t="s">
        <v>437</v>
      </c>
      <c s="25" t="s">
        <v>53</v>
      </c>
      <c s="30" t="s">
        <v>438</v>
      </c>
      <c s="31" t="s">
        <v>139</v>
      </c>
      <c s="32">
        <v>4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439</v>
      </c>
    </row>
    <row r="51" spans="1:5" ht="12.75">
      <c r="A51" s="39" t="s">
        <v>52</v>
      </c>
      <c r="E51" s="37" t="s">
        <v>53</v>
      </c>
    </row>
    <row r="52" spans="1:16" ht="12.75">
      <c r="A52" s="25" t="s">
        <v>45</v>
      </c>
      <c s="29" t="s">
        <v>116</v>
      </c>
      <c s="29" t="s">
        <v>440</v>
      </c>
      <c s="25" t="s">
        <v>53</v>
      </c>
      <c s="30" t="s">
        <v>441</v>
      </c>
      <c s="31" t="s">
        <v>128</v>
      </c>
      <c s="32">
        <v>68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442</v>
      </c>
    </row>
    <row r="54" spans="1:5" ht="38.25">
      <c r="A54" s="39" t="s">
        <v>52</v>
      </c>
      <c r="E54" s="37" t="s">
        <v>443</v>
      </c>
    </row>
    <row r="55" spans="1:16" ht="12.75">
      <c r="A55" s="25" t="s">
        <v>45</v>
      </c>
      <c s="29" t="s">
        <v>120</v>
      </c>
      <c s="29" t="s">
        <v>444</v>
      </c>
      <c s="25" t="s">
        <v>53</v>
      </c>
      <c s="30" t="s">
        <v>445</v>
      </c>
      <c s="31" t="s">
        <v>128</v>
      </c>
      <c s="32">
        <v>10.7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53</v>
      </c>
    </row>
    <row r="57" spans="1:5" ht="12.75">
      <c r="A57" s="36" t="s">
        <v>52</v>
      </c>
      <c r="E57" s="37" t="s">
        <v>413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446</v>
      </c>
      <c s="38">
        <f>0+I8+I39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446</v>
      </c>
      <c s="6"/>
      <c s="18" t="s">
        <v>447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5" t="s">
        <v>45</v>
      </c>
      <c s="29" t="s">
        <v>29</v>
      </c>
      <c s="29" t="s">
        <v>448</v>
      </c>
      <c s="25" t="s">
        <v>449</v>
      </c>
      <c s="30" t="s">
        <v>450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451</v>
      </c>
    </row>
    <row r="11" spans="1:5" ht="12.75">
      <c r="A11" s="39" t="s">
        <v>52</v>
      </c>
      <c r="E11" s="37" t="s">
        <v>53</v>
      </c>
    </row>
    <row r="12" spans="1:16" ht="12.75">
      <c r="A12" s="25" t="s">
        <v>45</v>
      </c>
      <c s="29" t="s">
        <v>23</v>
      </c>
      <c s="29" t="s">
        <v>452</v>
      </c>
      <c s="25" t="s">
        <v>53</v>
      </c>
      <c s="30" t="s">
        <v>453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454</v>
      </c>
    </row>
    <row r="14" spans="1:5" ht="12.75">
      <c r="A14" s="39" t="s">
        <v>52</v>
      </c>
      <c r="E14" s="37" t="s">
        <v>53</v>
      </c>
    </row>
    <row r="15" spans="1:16" ht="12.75">
      <c r="A15" s="25" t="s">
        <v>45</v>
      </c>
      <c s="29" t="s">
        <v>22</v>
      </c>
      <c s="29" t="s">
        <v>455</v>
      </c>
      <c s="25" t="s">
        <v>53</v>
      </c>
      <c s="30" t="s">
        <v>456</v>
      </c>
      <c s="31" t="s">
        <v>457</v>
      </c>
      <c s="32">
        <v>26.53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458</v>
      </c>
    </row>
    <row r="17" spans="1:5" ht="12.75">
      <c r="A17" s="39" t="s">
        <v>52</v>
      </c>
      <c r="E17" s="37" t="s">
        <v>459</v>
      </c>
    </row>
    <row r="18" spans="1:16" ht="12.75">
      <c r="A18" s="25" t="s">
        <v>45</v>
      </c>
      <c s="29" t="s">
        <v>33</v>
      </c>
      <c s="29" t="s">
        <v>460</v>
      </c>
      <c s="25" t="s">
        <v>53</v>
      </c>
      <c s="30" t="s">
        <v>461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53</v>
      </c>
    </row>
    <row r="20" spans="1:5" ht="12.75">
      <c r="A20" s="39" t="s">
        <v>52</v>
      </c>
      <c r="E20" s="37" t="s">
        <v>53</v>
      </c>
    </row>
    <row r="21" spans="1:16" ht="12.75">
      <c r="A21" s="25" t="s">
        <v>45</v>
      </c>
      <c s="29" t="s">
        <v>35</v>
      </c>
      <c s="29" t="s">
        <v>462</v>
      </c>
      <c s="25" t="s">
        <v>53</v>
      </c>
      <c s="30" t="s">
        <v>463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464</v>
      </c>
    </row>
    <row r="23" spans="1:5" ht="12.75">
      <c r="A23" s="39" t="s">
        <v>52</v>
      </c>
      <c r="E23" s="37" t="s">
        <v>53</v>
      </c>
    </row>
    <row r="24" spans="1:16" ht="12.75">
      <c r="A24" s="25" t="s">
        <v>45</v>
      </c>
      <c s="29" t="s">
        <v>37</v>
      </c>
      <c s="29" t="s">
        <v>465</v>
      </c>
      <c s="25" t="s">
        <v>53</v>
      </c>
      <c s="30" t="s">
        <v>466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467</v>
      </c>
    </row>
    <row r="26" spans="1:5" ht="12.75">
      <c r="A26" s="39" t="s">
        <v>52</v>
      </c>
      <c r="E26" s="37" t="s">
        <v>53</v>
      </c>
    </row>
    <row r="27" spans="1:16" ht="12.75">
      <c r="A27" s="25" t="s">
        <v>45</v>
      </c>
      <c s="29" t="s">
        <v>83</v>
      </c>
      <c s="29" t="s">
        <v>468</v>
      </c>
      <c s="25" t="s">
        <v>53</v>
      </c>
      <c s="30" t="s">
        <v>469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470</v>
      </c>
    </row>
    <row r="29" spans="1:5" ht="12.75">
      <c r="A29" s="39" t="s">
        <v>52</v>
      </c>
      <c r="E29" s="37" t="s">
        <v>53</v>
      </c>
    </row>
    <row r="30" spans="1:16" ht="12.75">
      <c r="A30" s="25" t="s">
        <v>45</v>
      </c>
      <c s="29" t="s">
        <v>89</v>
      </c>
      <c s="29" t="s">
        <v>471</v>
      </c>
      <c s="25" t="s">
        <v>53</v>
      </c>
      <c s="30" t="s">
        <v>472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51">
      <c r="A31" s="34" t="s">
        <v>50</v>
      </c>
      <c r="E31" s="35" t="s">
        <v>473</v>
      </c>
    </row>
    <row r="32" spans="1:5" ht="12.75">
      <c r="A32" s="39" t="s">
        <v>52</v>
      </c>
      <c r="E32" s="37" t="s">
        <v>53</v>
      </c>
    </row>
    <row r="33" spans="1:16" ht="12.75">
      <c r="A33" s="25" t="s">
        <v>45</v>
      </c>
      <c s="29" t="s">
        <v>40</v>
      </c>
      <c s="29" t="s">
        <v>474</v>
      </c>
      <c s="25" t="s">
        <v>53</v>
      </c>
      <c s="30" t="s">
        <v>475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76.5">
      <c r="A34" s="34" t="s">
        <v>50</v>
      </c>
      <c r="E34" s="35" t="s">
        <v>476</v>
      </c>
    </row>
    <row r="35" spans="1:5" ht="12.75">
      <c r="A35" s="39" t="s">
        <v>52</v>
      </c>
      <c r="E35" s="37" t="s">
        <v>53</v>
      </c>
    </row>
    <row r="36" spans="1:16" ht="12.75">
      <c r="A36" s="25" t="s">
        <v>45</v>
      </c>
      <c s="29" t="s">
        <v>42</v>
      </c>
      <c s="29" t="s">
        <v>477</v>
      </c>
      <c s="25" t="s">
        <v>449</v>
      </c>
      <c s="30" t="s">
        <v>478</v>
      </c>
      <c s="31" t="s">
        <v>49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479</v>
      </c>
    </row>
    <row r="38" spans="1:5" ht="12.75">
      <c r="A38" s="36" t="s">
        <v>52</v>
      </c>
      <c r="E38" s="37" t="s">
        <v>53</v>
      </c>
    </row>
    <row r="39" spans="1:18" ht="12.75" customHeight="1">
      <c r="A39" s="6" t="s">
        <v>43</v>
      </c>
      <c s="6"/>
      <c s="41" t="s">
        <v>29</v>
      </c>
      <c s="6"/>
      <c s="27" t="s">
        <v>73</v>
      </c>
      <c s="6"/>
      <c s="6"/>
      <c s="6"/>
      <c s="42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101</v>
      </c>
      <c s="29" t="s">
        <v>480</v>
      </c>
      <c s="25" t="s">
        <v>47</v>
      </c>
      <c s="30" t="s">
        <v>481</v>
      </c>
      <c s="31" t="s">
        <v>49</v>
      </c>
      <c s="32">
        <v>1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482</v>
      </c>
    </row>
    <row r="42" spans="1:5" ht="12.75">
      <c r="A42" s="36" t="s">
        <v>52</v>
      </c>
      <c r="E42" s="37" t="s">
        <v>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